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theme/themeOverride4.xml" ContentType="application/vnd.openxmlformats-officedocument.themeOverrid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theme/themeOverride3.xml" ContentType="application/vnd.openxmlformats-officedocument.themeOverride+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360" windowWidth="14445" windowHeight="8070" tabRatio="844"/>
  </bookViews>
  <sheets>
    <sheet name="READ ME" sheetId="39" r:id="rId1"/>
    <sheet name="Checklist" sheetId="40" r:id="rId2"/>
    <sheet name="C1-Statewide Avg Rate Level Chg" sheetId="20" r:id="rId3"/>
    <sheet name="C2-Rate Change History" sheetId="19" r:id="rId4"/>
    <sheet name="C3-Rate Change by Variable" sheetId="21" r:id="rId5"/>
    <sheet name="D-Historical Experience" sheetId="16" r:id="rId6"/>
    <sheet name="E-Expense" sheetId="26" r:id="rId7"/>
    <sheet name="1-Indication" sheetId="1" r:id="rId8"/>
    <sheet name="2-Current Rate Level" sheetId="13" r:id="rId9"/>
    <sheet name="3-Premium Trend" sheetId="6" r:id="rId10"/>
    <sheet name="4-Loss Development" sheetId="10" r:id="rId11"/>
    <sheet name="5-Loss Trend" sheetId="4" r:id="rId12"/>
    <sheet name="7-Catastrophe" sheetId="24" r:id="rId13"/>
    <sheet name="12-Profit" sheetId="37" r:id="rId14"/>
    <sheet name="13-Credibility" sheetId="17" r:id="rId15"/>
    <sheet name="14-Fees" sheetId="31" r:id="rId16"/>
    <sheet name="15-Policyholder Impact" sheetId="18" r:id="rId17"/>
  </sheets>
  <definedNames>
    <definedName name="Fees" localSheetId="15">'14-Fees'!#REF!</definedName>
    <definedName name="_xlnm.Print_Area" localSheetId="13">'12-Profit'!$A$1:$F$52</definedName>
    <definedName name="_xlnm.Print_Area" localSheetId="14">'13-Credibility'!$A$1:$H$50</definedName>
    <definedName name="_xlnm.Print_Area" localSheetId="16">'15-Policyholder Impact'!$A$1:$H$53</definedName>
    <definedName name="_xlnm.Print_Area" localSheetId="7">'1-Indication'!$A$1:$K$31</definedName>
    <definedName name="_xlnm.Print_Area" localSheetId="8">'2-Current Rate Level'!$A$1:$G$47</definedName>
    <definedName name="_xlnm.Print_Area" localSheetId="9">'3-Premium Trend'!$A$1:$M$35</definedName>
    <definedName name="_xlnm.Print_Area" localSheetId="10">'4-Loss Development'!$A$1:$K$67</definedName>
    <definedName name="_xlnm.Print_Area" localSheetId="11">'5-Loss Trend'!$A$1:$I$58</definedName>
    <definedName name="_xlnm.Print_Area" localSheetId="4">'C3-Rate Change by Variable'!$A$1:$H$30</definedName>
    <definedName name="_xlnm.Print_Area" localSheetId="1">Checklist!$A$1:$E$72</definedName>
    <definedName name="_xlnm.Print_Area" localSheetId="5">'D-Historical Experience'!$A$1:$F$33</definedName>
    <definedName name="_xlnm.Print_Area" localSheetId="6">'E-Expense'!$A$1:$H$62</definedName>
    <definedName name="_xlnm.Print_Titles" localSheetId="7">'1-Indication'!$1:$5</definedName>
    <definedName name="_xlnm.Print_Titles" localSheetId="10">'4-Loss Development'!$1:$5</definedName>
    <definedName name="_xlnm.Print_Titles" localSheetId="1">Checklist!$1:$5</definedName>
    <definedName name="_xlnm.Print_Titles" localSheetId="6">'E-Expense'!$1:$7</definedName>
    <definedName name="_xlnm.Print_Titles" localSheetId="0">'READ ME'!$1:$5</definedName>
  </definedNames>
  <calcPr calcId="125725"/>
</workbook>
</file>

<file path=xl/calcChain.xml><?xml version="1.0" encoding="utf-8"?>
<calcChain xmlns="http://schemas.openxmlformats.org/spreadsheetml/2006/main">
  <c r="F20" i="37"/>
  <c r="E20"/>
  <c r="F15"/>
  <c r="E15"/>
  <c r="F12"/>
  <c r="E12"/>
  <c r="E16" s="1"/>
  <c r="E25" s="1"/>
  <c r="A10"/>
  <c r="A44" s="1"/>
  <c r="F16" l="1"/>
  <c r="F25" s="1"/>
  <c r="A11"/>
  <c r="A45" l="1"/>
  <c r="A12"/>
  <c r="A46" l="1"/>
  <c r="A47" s="1"/>
  <c r="A48" s="1"/>
  <c r="A49" s="1"/>
  <c r="A50" s="1"/>
  <c r="A51" s="1"/>
  <c r="A52" s="1"/>
  <c r="C44" s="1"/>
  <c r="C45" s="1"/>
  <c r="C46" s="1"/>
  <c r="C47" s="1"/>
  <c r="C48" s="1"/>
  <c r="C49" s="1"/>
  <c r="C50" s="1"/>
  <c r="C51" s="1"/>
  <c r="C52" s="1"/>
  <c r="A13"/>
  <c r="A14" s="1"/>
  <c r="A15" s="1"/>
  <c r="A16" s="1"/>
  <c r="A17" s="1"/>
  <c r="A18" s="1"/>
  <c r="A19" s="1"/>
  <c r="A20" s="1"/>
  <c r="A21" s="1"/>
  <c r="A22" s="1"/>
  <c r="A23" s="1"/>
  <c r="A24" s="1"/>
  <c r="A25" s="1"/>
  <c r="A27" s="1"/>
  <c r="A28" s="1"/>
  <c r="A30" s="1"/>
  <c r="A33" s="1"/>
  <c r="E20" i="1" l="1"/>
  <c r="E23"/>
  <c r="E14"/>
  <c r="G12" i="26" l="1"/>
  <c r="E18" i="1" l="1"/>
  <c r="F50" i="26"/>
  <c r="B7" i="1"/>
  <c r="C7" s="1"/>
  <c r="D7" s="1"/>
  <c r="E7" s="1"/>
  <c r="F7" s="1"/>
  <c r="G7" s="1"/>
  <c r="H7" s="1"/>
  <c r="I7" s="1"/>
  <c r="J7" s="1"/>
  <c r="K7" s="1"/>
  <c r="C35" i="26" l="1"/>
  <c r="D47" i="4" l="1"/>
  <c r="F56" i="26" l="1"/>
  <c r="F51"/>
  <c r="C14" i="17" l="1"/>
  <c r="D14"/>
  <c r="E14"/>
  <c r="F14"/>
  <c r="G14"/>
  <c r="H14"/>
  <c r="E32" i="6"/>
  <c r="E31"/>
  <c r="E10"/>
  <c r="E9"/>
  <c r="E30"/>
  <c r="E29"/>
  <c r="E28"/>
  <c r="E27"/>
  <c r="E26"/>
  <c r="E25"/>
  <c r="E24"/>
  <c r="E23"/>
  <c r="E22"/>
  <c r="E21"/>
  <c r="E20"/>
  <c r="E19"/>
  <c r="E18"/>
  <c r="E17"/>
  <c r="E16"/>
  <c r="E15"/>
  <c r="E14"/>
  <c r="E13"/>
  <c r="E12"/>
  <c r="E11"/>
  <c r="G39" i="26"/>
  <c r="G38"/>
  <c r="E39"/>
  <c r="E38"/>
  <c r="C39"/>
  <c r="H39" s="1"/>
  <c r="C38"/>
  <c r="H38" s="1"/>
  <c r="G35"/>
  <c r="E35"/>
  <c r="G31"/>
  <c r="G23"/>
  <c r="G22"/>
  <c r="G18"/>
  <c r="G17"/>
  <c r="E31"/>
  <c r="E23"/>
  <c r="E22"/>
  <c r="E18"/>
  <c r="E17"/>
  <c r="C31"/>
  <c r="C22"/>
  <c r="C23"/>
  <c r="C18"/>
  <c r="C17"/>
  <c r="C14"/>
  <c r="C13"/>
  <c r="E13"/>
  <c r="E14"/>
  <c r="G14"/>
  <c r="G13"/>
  <c r="E12"/>
  <c r="C12"/>
  <c r="F32"/>
  <c r="G32" s="1"/>
  <c r="D32"/>
  <c r="E32" s="1"/>
  <c r="B32"/>
  <c r="C32" s="1"/>
  <c r="H31" l="1"/>
  <c r="H32"/>
  <c r="H12"/>
  <c r="H18"/>
  <c r="H22"/>
  <c r="H14"/>
  <c r="H13"/>
  <c r="H17"/>
  <c r="H23"/>
  <c r="H35"/>
  <c r="D46" i="4"/>
  <c r="B30" i="26" l="1"/>
  <c r="C30" s="1"/>
  <c r="B21"/>
  <c r="C21" s="1"/>
  <c r="D21"/>
  <c r="E21" s="1"/>
  <c r="F21"/>
  <c r="G21" s="1"/>
  <c r="D30"/>
  <c r="E30" s="1"/>
  <c r="F30"/>
  <c r="G30" s="1"/>
  <c r="F9" i="6"/>
  <c r="F10"/>
  <c r="F11"/>
  <c r="F12"/>
  <c r="F13"/>
  <c r="F14"/>
  <c r="F15"/>
  <c r="F16"/>
  <c r="F17"/>
  <c r="F18"/>
  <c r="F19"/>
  <c r="F20"/>
  <c r="F21"/>
  <c r="F22"/>
  <c r="F23"/>
  <c r="F24"/>
  <c r="F25"/>
  <c r="F26"/>
  <c r="F27"/>
  <c r="F28"/>
  <c r="F29"/>
  <c r="F30"/>
  <c r="F31"/>
  <c r="F32"/>
  <c r="E8"/>
  <c r="G12"/>
  <c r="G13"/>
  <c r="G14"/>
  <c r="G15"/>
  <c r="G16"/>
  <c r="G17"/>
  <c r="G18"/>
  <c r="G19"/>
  <c r="G20"/>
  <c r="G21"/>
  <c r="G22"/>
  <c r="G23"/>
  <c r="G24"/>
  <c r="G25"/>
  <c r="G26"/>
  <c r="G27"/>
  <c r="G28"/>
  <c r="G29"/>
  <c r="G30"/>
  <c r="G31"/>
  <c r="G32"/>
  <c r="H30" i="26" l="1"/>
  <c r="H21"/>
  <c r="K1" i="10"/>
  <c r="G1" i="13"/>
  <c r="F1" i="16"/>
  <c r="H1" i="21"/>
  <c r="E1" i="19"/>
  <c r="D1" i="20"/>
  <c r="B101" i="18" l="1"/>
  <c r="B89"/>
  <c r="F25" i="16"/>
  <c r="F26"/>
  <c r="F27"/>
  <c r="F28"/>
  <c r="F24"/>
  <c r="H13" i="4"/>
  <c r="H14"/>
  <c r="H15"/>
  <c r="H16"/>
  <c r="H17"/>
  <c r="H18"/>
  <c r="H19"/>
  <c r="H20"/>
  <c r="H21"/>
  <c r="H22"/>
  <c r="H23"/>
  <c r="H24"/>
  <c r="H25"/>
  <c r="H26"/>
  <c r="H27"/>
  <c r="H28"/>
  <c r="H29"/>
  <c r="H30"/>
  <c r="H31"/>
  <c r="H32"/>
  <c r="H12"/>
  <c r="G13"/>
  <c r="G14"/>
  <c r="G15"/>
  <c r="G16"/>
  <c r="G17"/>
  <c r="G18"/>
  <c r="G19"/>
  <c r="G20"/>
  <c r="G21"/>
  <c r="G22"/>
  <c r="G23"/>
  <c r="G24"/>
  <c r="G25"/>
  <c r="G26"/>
  <c r="G27"/>
  <c r="G28"/>
  <c r="G29"/>
  <c r="G30"/>
  <c r="G31"/>
  <c r="G32"/>
  <c r="G12"/>
  <c r="F13" i="16"/>
  <c r="F14"/>
  <c r="F15"/>
  <c r="F16"/>
  <c r="F12"/>
  <c r="J24" i="31"/>
  <c r="Q10"/>
  <c r="M24"/>
  <c r="I32" i="4" l="1"/>
  <c r="I30"/>
  <c r="I28"/>
  <c r="I26"/>
  <c r="I24"/>
  <c r="I22"/>
  <c r="I20"/>
  <c r="I18"/>
  <c r="I16"/>
  <c r="I14"/>
  <c r="I12"/>
  <c r="I31"/>
  <c r="I29"/>
  <c r="I27"/>
  <c r="I25"/>
  <c r="I23"/>
  <c r="I21"/>
  <c r="I19"/>
  <c r="I17"/>
  <c r="I15"/>
  <c r="I13"/>
  <c r="F32" l="1"/>
  <c r="Q11" i="31" l="1"/>
  <c r="R11" s="1"/>
  <c r="Q12"/>
  <c r="R12" s="1"/>
  <c r="Q13"/>
  <c r="R13" s="1"/>
  <c r="Q14"/>
  <c r="R14" s="1"/>
  <c r="Q15"/>
  <c r="R15" s="1"/>
  <c r="Q16"/>
  <c r="R16" s="1"/>
  <c r="Q17"/>
  <c r="R17" s="1"/>
  <c r="Q18"/>
  <c r="R18" s="1"/>
  <c r="Q19"/>
  <c r="R19" s="1"/>
  <c r="Q20"/>
  <c r="R20" s="1"/>
  <c r="Q21"/>
  <c r="R21" s="1"/>
  <c r="Q22"/>
  <c r="R22" s="1"/>
  <c r="Q23"/>
  <c r="R23" s="1"/>
  <c r="R10"/>
  <c r="O24"/>
  <c r="R24" l="1"/>
  <c r="K5" i="26"/>
  <c r="D38" i="10" l="1"/>
  <c r="D37"/>
  <c r="E37"/>
  <c r="D36"/>
  <c r="E36"/>
  <c r="F36"/>
  <c r="D35"/>
  <c r="E35"/>
  <c r="F35"/>
  <c r="G35"/>
  <c r="D34"/>
  <c r="E34"/>
  <c r="F34"/>
  <c r="G34"/>
  <c r="H34"/>
  <c r="D33"/>
  <c r="E33"/>
  <c r="F33"/>
  <c r="G33"/>
  <c r="H33"/>
  <c r="I33"/>
  <c r="D32"/>
  <c r="E32"/>
  <c r="F32"/>
  <c r="G32"/>
  <c r="H32"/>
  <c r="I32"/>
  <c r="J32"/>
  <c r="E31"/>
  <c r="F31"/>
  <c r="G31"/>
  <c r="H31"/>
  <c r="I31"/>
  <c r="J31"/>
  <c r="K31"/>
  <c r="D31"/>
  <c r="C32"/>
  <c r="C33"/>
  <c r="C34"/>
  <c r="C35"/>
  <c r="C36"/>
  <c r="C37"/>
  <c r="C38"/>
  <c r="C39"/>
  <c r="C31"/>
  <c r="A26" i="13"/>
  <c r="B24" i="18"/>
  <c r="B12"/>
  <c r="B10"/>
  <c r="C10" s="1"/>
  <c r="D10" s="1"/>
  <c r="K57" i="10" l="1"/>
  <c r="J57" s="1"/>
  <c r="A29" l="1"/>
  <c r="C30" l="1"/>
  <c r="F31" i="4" l="1"/>
  <c r="B29" i="20"/>
  <c r="C29" s="1"/>
  <c r="B9"/>
  <c r="C9" s="1"/>
  <c r="B23" i="18"/>
  <c r="B13"/>
  <c r="B14"/>
  <c r="B15"/>
  <c r="B16"/>
  <c r="B17"/>
  <c r="B22"/>
  <c r="B21"/>
  <c r="B20"/>
  <c r="B19"/>
  <c r="C25"/>
  <c r="A22" i="16"/>
  <c r="B22" s="1"/>
  <c r="C22" s="1"/>
  <c r="D22" s="1"/>
  <c r="E22" s="1"/>
  <c r="F22" s="1"/>
  <c r="A10"/>
  <c r="C56" i="10"/>
  <c r="N10" i="6"/>
  <c r="N11" s="1"/>
  <c r="N12" s="1"/>
  <c r="K11" i="4"/>
  <c r="K12" s="1"/>
  <c r="K13" s="1"/>
  <c r="K14" s="1"/>
  <c r="I57" i="10"/>
  <c r="H57" s="1"/>
  <c r="G57" s="1"/>
  <c r="F30" i="4" l="1"/>
  <c r="D15" i="18"/>
  <c r="D17"/>
  <c r="D19"/>
  <c r="D21"/>
  <c r="D23"/>
  <c r="D13"/>
  <c r="D14"/>
  <c r="D16"/>
  <c r="D18"/>
  <c r="D20"/>
  <c r="D22"/>
  <c r="D24"/>
  <c r="D12"/>
  <c r="B10" i="16"/>
  <c r="C10" s="1"/>
  <c r="D10" s="1"/>
  <c r="E10" s="1"/>
  <c r="F10" s="1"/>
  <c r="K15" i="4"/>
  <c r="K16" s="1"/>
  <c r="K17" s="1"/>
  <c r="K18" s="1"/>
  <c r="F57" i="10"/>
  <c r="A31"/>
  <c r="K45"/>
  <c r="F48"/>
  <c r="E49"/>
  <c r="H46"/>
  <c r="J45"/>
  <c r="G45"/>
  <c r="G46"/>
  <c r="N13" i="6"/>
  <c r="F29" i="4" l="1"/>
  <c r="K19"/>
  <c r="E57" i="10"/>
  <c r="E45"/>
  <c r="E47"/>
  <c r="I49"/>
  <c r="E46"/>
  <c r="F45"/>
  <c r="F47"/>
  <c r="H45"/>
  <c r="E48"/>
  <c r="F46"/>
  <c r="I45"/>
  <c r="G48"/>
  <c r="I46"/>
  <c r="G47"/>
  <c r="H49"/>
  <c r="C47"/>
  <c r="G49"/>
  <c r="F49"/>
  <c r="A32"/>
  <c r="D45"/>
  <c r="D46"/>
  <c r="C45"/>
  <c r="C49"/>
  <c r="D48"/>
  <c r="C46"/>
  <c r="C48"/>
  <c r="D47"/>
  <c r="D49"/>
  <c r="D25" i="18"/>
  <c r="D56" i="10"/>
  <c r="C44"/>
  <c r="C52" s="1"/>
  <c r="D30"/>
  <c r="D44" s="1"/>
  <c r="D52" s="1"/>
  <c r="N14" i="6"/>
  <c r="F28" i="4" l="1"/>
  <c r="K20"/>
  <c r="D57" i="10"/>
  <c r="A33"/>
  <c r="E56"/>
  <c r="E30"/>
  <c r="E44" s="1"/>
  <c r="E52" s="1"/>
  <c r="N15" i="6"/>
  <c r="F27" i="4" l="1"/>
  <c r="K21"/>
  <c r="C57" i="10"/>
  <c r="A34"/>
  <c r="F30"/>
  <c r="F44" s="1"/>
  <c r="F52" s="1"/>
  <c r="F56"/>
  <c r="N16" i="6"/>
  <c r="F26" i="4" l="1"/>
  <c r="K22"/>
  <c r="A35" i="10"/>
  <c r="G56"/>
  <c r="G30"/>
  <c r="G44" s="1"/>
  <c r="G52" s="1"/>
  <c r="N17" i="6"/>
  <c r="F25" i="4" l="1"/>
  <c r="K23"/>
  <c r="A36" i="10"/>
  <c r="H30"/>
  <c r="H44" s="1"/>
  <c r="H52" s="1"/>
  <c r="H56"/>
  <c r="N18" i="6"/>
  <c r="F24" i="4" l="1"/>
  <c r="K24"/>
  <c r="A37" i="10"/>
  <c r="I56"/>
  <c r="I30"/>
  <c r="I44" s="1"/>
  <c r="I52" s="1"/>
  <c r="N19" i="6"/>
  <c r="E9" i="1"/>
  <c r="E10"/>
  <c r="E11"/>
  <c r="F23" i="4" l="1"/>
  <c r="K25"/>
  <c r="A38" i="10"/>
  <c r="J30"/>
  <c r="J44" s="1"/>
  <c r="J52" s="1"/>
  <c r="J56"/>
  <c r="N20" i="6"/>
  <c r="E12" i="1"/>
  <c r="F22" i="4" l="1"/>
  <c r="I9" i="1"/>
  <c r="I11"/>
  <c r="I10"/>
  <c r="K26" i="4"/>
  <c r="A40" i="10"/>
  <c r="A39"/>
  <c r="K56"/>
  <c r="K30"/>
  <c r="K44" s="1"/>
  <c r="K52" s="1"/>
  <c r="N21" i="6"/>
  <c r="K12" i="1"/>
  <c r="F21" i="4" l="1"/>
  <c r="J10" i="1"/>
  <c r="J9"/>
  <c r="J11"/>
  <c r="I12"/>
  <c r="J12" s="1"/>
  <c r="K27" i="4"/>
  <c r="K28" s="1"/>
  <c r="N22" i="6"/>
  <c r="F20" i="4" l="1"/>
  <c r="K29"/>
  <c r="N23" i="6"/>
  <c r="F19" i="4" l="1"/>
  <c r="K30"/>
  <c r="N24" i="6"/>
  <c r="F18" i="4" l="1"/>
  <c r="K31"/>
  <c r="N25" i="6"/>
  <c r="F17" i="4" l="1"/>
  <c r="K32"/>
  <c r="N26" i="6"/>
  <c r="F16" i="4" l="1"/>
  <c r="K33"/>
  <c r="N27" i="6"/>
  <c r="F15" i="4" l="1"/>
  <c r="C37"/>
  <c r="B38"/>
  <c r="C38"/>
  <c r="D37"/>
  <c r="B37"/>
  <c r="D38"/>
  <c r="D39"/>
  <c r="C39"/>
  <c r="B39"/>
  <c r="B40"/>
  <c r="C40"/>
  <c r="D40"/>
  <c r="D42"/>
  <c r="B42"/>
  <c r="B41"/>
  <c r="C42"/>
  <c r="D41"/>
  <c r="C41"/>
  <c r="N28" i="6"/>
  <c r="F14" i="4" l="1"/>
  <c r="N29" i="6"/>
  <c r="F13" i="4" l="1"/>
  <c r="N30" i="6"/>
  <c r="F12" i="4" l="1"/>
  <c r="N31" i="6"/>
  <c r="N32" l="1"/>
  <c r="K28" l="1"/>
  <c r="K24"/>
  <c r="K25"/>
  <c r="K26"/>
  <c r="K27"/>
</calcChain>
</file>

<file path=xl/sharedStrings.xml><?xml version="1.0" encoding="utf-8"?>
<sst xmlns="http://schemas.openxmlformats.org/spreadsheetml/2006/main" count="589" uniqueCount="425">
  <si>
    <t>Premium Trend Factor</t>
  </si>
  <si>
    <t>Loss Trend Factor</t>
  </si>
  <si>
    <t>Earned Premium</t>
  </si>
  <si>
    <t>Loss Development Factor</t>
  </si>
  <si>
    <t>Total</t>
  </si>
  <si>
    <t>Texas Department of Insurance</t>
  </si>
  <si>
    <t>Exhibit 1 - Overall Indication</t>
  </si>
  <si>
    <t>Property and Casualty Rate Filing Exhibits</t>
  </si>
  <si>
    <t>Proposed Rate Level Change</t>
  </si>
  <si>
    <t>Exponential Trend</t>
  </si>
  <si>
    <t>Selected</t>
  </si>
  <si>
    <t>Historical</t>
  </si>
  <si>
    <t>Prospective</t>
  </si>
  <si>
    <t>Frequency</t>
  </si>
  <si>
    <t>Severity</t>
  </si>
  <si>
    <t>Pure Premium</t>
  </si>
  <si>
    <t>Claims</t>
  </si>
  <si>
    <t>Losses</t>
  </si>
  <si>
    <t>20-point</t>
  </si>
  <si>
    <t>16-point</t>
  </si>
  <si>
    <t>12-point</t>
  </si>
  <si>
    <t>8-point</t>
  </si>
  <si>
    <t>Index</t>
  </si>
  <si>
    <t>Underlying Data</t>
  </si>
  <si>
    <t>4-point</t>
  </si>
  <si>
    <t>Quarterly</t>
  </si>
  <si>
    <t>Evaluation Month</t>
  </si>
  <si>
    <t>Development Period</t>
  </si>
  <si>
    <t>All Year Average</t>
  </si>
  <si>
    <t>All Year Ex Hi/Lo</t>
  </si>
  <si>
    <t>5 Year</t>
  </si>
  <si>
    <t>5 Year Ex Hi/Lo</t>
  </si>
  <si>
    <t>3 Year</t>
  </si>
  <si>
    <t>Average</t>
  </si>
  <si>
    <t>6-point</t>
  </si>
  <si>
    <t>Age-to-Age Factors</t>
  </si>
  <si>
    <t>Various Averages</t>
  </si>
  <si>
    <t>Selected Age-to-Age</t>
  </si>
  <si>
    <t>Age-to-Ultimate</t>
  </si>
  <si>
    <t>Effective Date</t>
  </si>
  <si>
    <t>Rate Change</t>
  </si>
  <si>
    <t>Current Rate Level Factor</t>
  </si>
  <si>
    <t>Calendar Year</t>
  </si>
  <si>
    <t>Direct Premiums Written</t>
  </si>
  <si>
    <t>Direct Premiums Earned</t>
  </si>
  <si>
    <t>Direct Losses and DCCE Paid</t>
  </si>
  <si>
    <t>Direct Losses and DCCE Incurred</t>
  </si>
  <si>
    <t>Rate Change Interval</t>
  </si>
  <si>
    <t># of Policies</t>
  </si>
  <si>
    <t>% of Policies</t>
  </si>
  <si>
    <t>No Change</t>
  </si>
  <si>
    <t>Description</t>
  </si>
  <si>
    <t>Effective Date (Renewal)</t>
  </si>
  <si>
    <t>Effective Date (New)</t>
  </si>
  <si>
    <t>Statewide</t>
  </si>
  <si>
    <t>Variable</t>
  </si>
  <si>
    <t>Premium</t>
  </si>
  <si>
    <t>Countrywide (IEE, Part III)</t>
  </si>
  <si>
    <t>Texas (Annual Statement Statutory Page 14)</t>
  </si>
  <si>
    <t xml:space="preserve">Company:  </t>
  </si>
  <si>
    <t>Selected Tail Factor</t>
  </si>
  <si>
    <t>Company-provided</t>
  </si>
  <si>
    <t>Other</t>
  </si>
  <si>
    <t>If the maximum impact is &gt;25% or the minimum impact is &lt; -25%, provide the factors that contributed to the largest increase and decrease.</t>
  </si>
  <si>
    <t>Policy</t>
  </si>
  <si>
    <t>Late</t>
  </si>
  <si>
    <t>Installment</t>
  </si>
  <si>
    <t>Reinstatement</t>
  </si>
  <si>
    <t>Amount
New Business</t>
  </si>
  <si>
    <t>Amount
Renewals</t>
  </si>
  <si>
    <t>Column/Row Descriptions</t>
  </si>
  <si>
    <t>Purpose</t>
  </si>
  <si>
    <t>Instructions for Completion</t>
  </si>
  <si>
    <t>General</t>
  </si>
  <si>
    <t xml:space="preserve">Complete this workbook and provide additional support as described below. </t>
  </si>
  <si>
    <t>Yes</t>
  </si>
  <si>
    <t>No</t>
  </si>
  <si>
    <t>Are any counties split into two or more territories?</t>
  </si>
  <si>
    <t>Does this program use insurance score information for rating purposes?</t>
  </si>
  <si>
    <t>Filing Contents</t>
  </si>
  <si>
    <t>Complete rate manual including rates and all supplementary rating information.</t>
  </si>
  <si>
    <t>Base rates</t>
  </si>
  <si>
    <t>Territory factors (or territory rates if factors are combined into base rate)</t>
  </si>
  <si>
    <t>Classification factors</t>
  </si>
  <si>
    <t>Rating schedule (algorithm)</t>
  </si>
  <si>
    <t>Rates for endorsements</t>
  </si>
  <si>
    <t>Rules for discounts or surcharges including amounts</t>
  </si>
  <si>
    <t>Territory codes and descriptions</t>
  </si>
  <si>
    <t>E-Expense</t>
  </si>
  <si>
    <t>Included with Earned Premium</t>
  </si>
  <si>
    <t>Fully Earned</t>
  </si>
  <si>
    <t>Non-Catastrophe Data</t>
  </si>
  <si>
    <t>Insufficient Funds</t>
  </si>
  <si>
    <t>Statewide Change: Average of (3), weighted with (2), divided by (2)Total</t>
  </si>
  <si>
    <t>Calendar Quarter</t>
  </si>
  <si>
    <t>Time Period</t>
  </si>
  <si>
    <t>Exhibit 2 - Current Rate Level Factors</t>
  </si>
  <si>
    <t>Exhibit 4 - Loss Development</t>
  </si>
  <si>
    <t>Rate Indications Performed On:</t>
  </si>
  <si>
    <t>Exhibit D - Historical Experience</t>
  </si>
  <si>
    <t>Average Rate Impact</t>
  </si>
  <si>
    <t>Exhibit C3 - Overall Impact by Variable</t>
  </si>
  <si>
    <t>DCCE Analyzed</t>
  </si>
  <si>
    <t>1-Indication</t>
  </si>
  <si>
    <t>2-Current Rate Level</t>
  </si>
  <si>
    <t>4-Loss Development</t>
  </si>
  <si>
    <t>Exhibit 13 - Credibility</t>
  </si>
  <si>
    <t>Exhibit 14 - Fees</t>
  </si>
  <si>
    <t>13-Credibility</t>
  </si>
  <si>
    <t>14-Fees</t>
  </si>
  <si>
    <t>15-Policyholder Impact</t>
  </si>
  <si>
    <t>C1-Statewide Average Rate Level Change</t>
  </si>
  <si>
    <t>C2-Rate Change History</t>
  </si>
  <si>
    <t>C3-Rate Change by Variable</t>
  </si>
  <si>
    <t>D-Historical Experience</t>
  </si>
  <si>
    <t>For ratemaking purposes, fee income must be on-leveled and reflected in the ratemaking data either by including with earned premium or as an offset to expenses.</t>
  </si>
  <si>
    <t>Exhibit E - Expense Information - Including Disallowed</t>
  </si>
  <si>
    <t>Column Descriptions</t>
  </si>
  <si>
    <t>Row Descriptions</t>
  </si>
  <si>
    <t xml:space="preserve">Loss Development Performed On: </t>
  </si>
  <si>
    <t>Selected Underwriting Profit Provision:</t>
  </si>
  <si>
    <t>Target Premium-to-Surplus Ratio</t>
  </si>
  <si>
    <t>Used as an Expense Offset</t>
  </si>
  <si>
    <t>Amount</t>
  </si>
  <si>
    <t>Provision</t>
  </si>
  <si>
    <t>Four-Quarter-Ending Exponential Trend</t>
  </si>
  <si>
    <t>Four-Quarter-Ending</t>
  </si>
  <si>
    <t xml:space="preserve"> </t>
  </si>
  <si>
    <t>Target After-Tax Return on GAAP Equity</t>
  </si>
  <si>
    <t>Ratio of GAAP Equity to Statutory Surplus</t>
  </si>
  <si>
    <t>Target After-Tax Return on Statutory Surplus</t>
  </si>
  <si>
    <t>Before-Tax Rate of Return on Invested Assets</t>
  </si>
  <si>
    <t>Average Tax Rate on Investment Income</t>
  </si>
  <si>
    <t>After-Tax Rate of Return on Invested Assets</t>
  </si>
  <si>
    <t>Required After-Tax Return on Statutory Surplus</t>
  </si>
  <si>
    <t>Net Earned Premium - Latest Calendar Year</t>
  </si>
  <si>
    <t>Beginning Statutory Surplus - Latest Calendar Year</t>
  </si>
  <si>
    <t>Ending Statutory Surplus - Latest Calendar Year</t>
  </si>
  <si>
    <t>Premium-to-Surplus Ratio - Latest Calendar Year</t>
  </si>
  <si>
    <t>Income Tax Rate on Underwriting Income</t>
  </si>
  <si>
    <t>= (1) x (2)</t>
  </si>
  <si>
    <t xml:space="preserve"> = (4) x [1.0 - (5)]</t>
  </si>
  <si>
    <t xml:space="preserve"> = (3) - (6)</t>
  </si>
  <si>
    <t>= (8) / {[(9) + (10)] / 2.0}</t>
  </si>
  <si>
    <t>= { (7) / (12) - (13) x [1.0 - (5)] - (14) x [1.0 - (15)] } / [1.0 - (15)]</t>
  </si>
  <si>
    <t>Before-Tax Investment Income on Policyholder Funds
(as a Ratio to Premium)</t>
  </si>
  <si>
    <t>Before-Tax Other Underwriting Income
(as a Ratio to Premium)</t>
  </si>
  <si>
    <t>Other Risk Provisions Not Included As Underwriting Profit:</t>
  </si>
  <si>
    <t>Explain any differences between line (16) and line (17).</t>
  </si>
  <si>
    <t>Fee-Y</t>
  </si>
  <si>
    <t>EP-Y</t>
  </si>
  <si>
    <t>Exp-Y</t>
  </si>
  <si>
    <t>EP &amp; Exp-N</t>
  </si>
  <si>
    <t>Fee &amp; EP/Exp-N</t>
  </si>
  <si>
    <r>
      <rPr>
        <b/>
        <sz val="11"/>
        <color theme="1"/>
        <rFont val="Calibri"/>
        <family val="2"/>
      </rPr>
      <t>Provide the definition of "catastrophe" used for this provision.</t>
    </r>
    <r>
      <rPr>
        <sz val="11"/>
        <color theme="1"/>
        <rFont val="Calibri"/>
        <family val="2"/>
      </rPr>
      <t xml:space="preserve">
If the definition has changed over time, provide all definitions and the corresponding time periods.</t>
    </r>
  </si>
  <si>
    <t>Premium at Current Rate Level</t>
  </si>
  <si>
    <t>Exposures</t>
  </si>
  <si>
    <t>Average Premium at Current Rate Level</t>
  </si>
  <si>
    <t>Fully-Y</t>
  </si>
  <si>
    <t>Fully-N</t>
  </si>
  <si>
    <t>EP-N</t>
  </si>
  <si>
    <t>Exp-N</t>
  </si>
  <si>
    <r>
      <t xml:space="preserve">Provide the reasoning for the selected Age-to-Age factors, including the tail factor.
</t>
    </r>
    <r>
      <rPr>
        <sz val="11"/>
        <color theme="1"/>
        <rFont val="Calibri"/>
        <family val="2"/>
      </rPr>
      <t>If any other data or analyses were relied upon, provide them separately.</t>
    </r>
  </si>
  <si>
    <r>
      <t xml:space="preserve">Provide support for lines (1), (2), (4), (5), (12), (13), and (18).
</t>
    </r>
    <r>
      <rPr>
        <sz val="11"/>
        <color theme="1"/>
        <rFont val="Calibri"/>
        <family val="2"/>
      </rPr>
      <t>Attach the support separately.  If any other data or analyses were relied upon, provide them separately.</t>
    </r>
  </si>
  <si>
    <t>Exhibit C1 - Statewide Average Rate Level Change</t>
  </si>
  <si>
    <t>Exhibit C2 - Statewide Average Rate Change History</t>
  </si>
  <si>
    <t>Incurred</t>
  </si>
  <si>
    <t>Paid</t>
  </si>
  <si>
    <t>Basis</t>
  </si>
  <si>
    <t>If Other, provide the formula and explain.</t>
  </si>
  <si>
    <t>Checklist</t>
  </si>
  <si>
    <t>What is the six digit State Tracking Number(s) of your last filing?</t>
  </si>
  <si>
    <t>(3a)</t>
  </si>
  <si>
    <t>(4a)</t>
  </si>
  <si>
    <t>(5a)</t>
  </si>
  <si>
    <t>(6a)</t>
  </si>
  <si>
    <t>(7a)</t>
  </si>
  <si>
    <t>(7b)</t>
  </si>
  <si>
    <t>(7c)</t>
  </si>
  <si>
    <r>
      <t xml:space="preserve">What rate information is included in this filing?  </t>
    </r>
    <r>
      <rPr>
        <i/>
        <sz val="8"/>
        <rFont val="Calibri"/>
        <family val="2"/>
        <scheme val="minor"/>
      </rPr>
      <t xml:space="preserve">Support should be provided for each item that is changing. </t>
    </r>
  </si>
  <si>
    <t>Fees (installment fees, policy fees, etc.)</t>
  </si>
  <si>
    <t>Other supplementary rating information</t>
  </si>
  <si>
    <r>
      <t xml:space="preserve">Rate indications </t>
    </r>
    <r>
      <rPr>
        <sz val="8"/>
        <color theme="1"/>
        <rFont val="Calibri"/>
        <family val="2"/>
        <scheme val="minor"/>
      </rPr>
      <t>(Exhibit 1 or company supplied)</t>
    </r>
  </si>
  <si>
    <r>
      <t>Support for profit provision</t>
    </r>
    <r>
      <rPr>
        <sz val="8"/>
        <color theme="1"/>
        <rFont val="Calibri"/>
        <family val="2"/>
        <scheme val="minor"/>
      </rPr>
      <t xml:space="preserve"> (Exhibit 12, L,  or company supplied)</t>
    </r>
  </si>
  <si>
    <t xml:space="preserve">·        The exhibits included in this template can be used to provide rate indications and actuarial support. </t>
  </si>
  <si>
    <t xml:space="preserve">·        This template includes a checklist to assist insurers in making full and complete filings.  </t>
  </si>
  <si>
    <t>Index of Exhibits</t>
  </si>
  <si>
    <t>Any comments, suggestions, or other feedback may be submitted to pcactuarial@tdi.state.tx.us.</t>
  </si>
  <si>
    <r>
      <t>Under Texas' file-and-use statute (</t>
    </r>
    <r>
      <rPr>
        <u/>
        <sz val="11"/>
        <color rgb="FF0000FF"/>
        <rFont val="Calibri"/>
        <family val="2"/>
        <scheme val="minor"/>
      </rPr>
      <t>Insurance Code Chapter 2251</t>
    </r>
    <r>
      <rPr>
        <sz val="11"/>
        <color theme="1"/>
        <rFont val="Calibri"/>
        <family val="2"/>
        <scheme val="minor"/>
      </rPr>
      <t xml:space="preserve">), each insurer shall file all rates, applicable rating manuals, supplementary rating information, and additional information as required by the commissioner.  </t>
    </r>
  </si>
  <si>
    <r>
      <t xml:space="preserve">This rate filing template was created to further assist insurers with compliance of </t>
    </r>
    <r>
      <rPr>
        <u/>
        <sz val="11"/>
        <color rgb="FF0000FF"/>
        <rFont val="Calibri"/>
        <family val="2"/>
        <scheme val="minor"/>
      </rPr>
      <t>TAC §§5.9330 - 5.9332</t>
    </r>
    <r>
      <rPr>
        <sz val="11"/>
        <color theme="1"/>
        <rFont val="Calibri"/>
        <family val="2"/>
        <scheme val="minor"/>
      </rPr>
      <t xml:space="preserve"> by providing additional exhibits.  </t>
    </r>
  </si>
  <si>
    <t>Other Statutory</t>
  </si>
  <si>
    <t>If so, has a credit model filing been made?</t>
  </si>
  <si>
    <t>If so, were the rating factors that reflect credit information revised in this filing?</t>
  </si>
  <si>
    <r>
      <t xml:space="preserve">If so, provide actuarial support specific to each change </t>
    </r>
    <r>
      <rPr>
        <sz val="8"/>
        <rFont val="Calibri"/>
        <family val="2"/>
        <scheme val="minor"/>
      </rPr>
      <t>(attach separately)</t>
    </r>
    <r>
      <rPr>
        <sz val="11"/>
        <rFont val="Calibri"/>
        <family val="2"/>
        <scheme val="minor"/>
      </rPr>
      <t>.</t>
    </r>
  </si>
  <si>
    <r>
      <t xml:space="preserve">Support for loss development </t>
    </r>
    <r>
      <rPr>
        <sz val="8"/>
        <color theme="1"/>
        <rFont val="Calibri"/>
        <family val="2"/>
        <scheme val="minor"/>
      </rPr>
      <t>(Exhibit 4 or company supplied)</t>
    </r>
  </si>
  <si>
    <r>
      <t xml:space="preserve">Support for credibility adjustment </t>
    </r>
    <r>
      <rPr>
        <sz val="8"/>
        <color theme="1"/>
        <rFont val="Calibri"/>
        <family val="2"/>
        <scheme val="minor"/>
      </rPr>
      <t>(Exhibit 13 or company supplied)</t>
    </r>
  </si>
  <si>
    <r>
      <t xml:space="preserve">Information regarding fees and fee income </t>
    </r>
    <r>
      <rPr>
        <sz val="8"/>
        <color theme="1"/>
        <rFont val="Calibri"/>
        <family val="2"/>
        <scheme val="minor"/>
      </rPr>
      <t>(Exhibit 14  or company supplied)</t>
    </r>
  </si>
  <si>
    <r>
      <t xml:space="preserve">Policyholder Impact </t>
    </r>
    <r>
      <rPr>
        <sz val="8"/>
        <color theme="1"/>
        <rFont val="Calibri"/>
        <family val="2"/>
        <scheme val="minor"/>
      </rPr>
      <t>(Exhibit 15 or company supplied)</t>
    </r>
  </si>
  <si>
    <r>
      <t xml:space="preserve">·        As noted in the checklist, insurers need to provide company support specific to supplementary rating
         information that is changing, such as class relativities or discounts.  Links are provided where TDI has
         created sample exhibits; for others, companies should look to their own actuarial department for support
         that meets the </t>
    </r>
    <r>
      <rPr>
        <u/>
        <sz val="11"/>
        <color rgb="FF0000FF"/>
        <rFont val="Calibri"/>
        <family val="2"/>
        <scheme val="minor"/>
      </rPr>
      <t>actuarial standards of practice</t>
    </r>
    <r>
      <rPr>
        <sz val="11"/>
        <color theme="1"/>
        <rFont val="Calibri"/>
        <family val="2"/>
        <scheme val="minor"/>
      </rPr>
      <t xml:space="preserve">. </t>
    </r>
  </si>
  <si>
    <t>·        Enter data or comments in all fields in each tab that are highlighted yellow.  Once an entry is made, the
         highlighting will disappear.  In some cases, the answer to a question may highlight an additional field.</t>
  </si>
  <si>
    <t>Have you changed any methodologies used in the rate level indication since your last filing?</t>
  </si>
  <si>
    <r>
      <t>If so, explain the change in methodologies</t>
    </r>
    <r>
      <rPr>
        <sz val="8"/>
        <rFont val="Calibri"/>
        <family val="2"/>
        <scheme val="minor"/>
      </rPr>
      <t xml:space="preserve"> (attach separately)</t>
    </r>
    <r>
      <rPr>
        <sz val="11"/>
        <rFont val="Calibri"/>
        <family val="2"/>
        <scheme val="minor"/>
      </rPr>
      <t>.</t>
    </r>
  </si>
  <si>
    <t>Did any of the territorial relativities change?</t>
  </si>
  <si>
    <t>Expenses</t>
  </si>
  <si>
    <t>Are amounts paid for assessments included in the losses or expenses for ratemaking purposes?</t>
  </si>
  <si>
    <t>Neither</t>
  </si>
  <si>
    <t>Where are paid assessments reported in the company's financial statement?  If Other, explain below.</t>
  </si>
  <si>
    <t>TL&amp;F</t>
  </si>
  <si>
    <t>General Exp</t>
  </si>
  <si>
    <t>N/A</t>
  </si>
  <si>
    <t>Classification guidelines (includes any rules, criteria, guidelines, models, or method by any other name that places individual risks into rating classifications, such as tiers, classes, categories, or similar groupings by any other name)</t>
  </si>
  <si>
    <t>Partial rate manual including only the following (check all that apply):</t>
  </si>
  <si>
    <t>Supporting documentation for rate indications (check all that apply):</t>
  </si>
  <si>
    <r>
      <t xml:space="preserve">Support for current rate level factors </t>
    </r>
    <r>
      <rPr>
        <sz val="8"/>
        <color theme="1"/>
        <rFont val="Calibri"/>
        <family val="2"/>
        <scheme val="minor"/>
      </rPr>
      <t>(Exhibit 2 or company supplied)</t>
    </r>
  </si>
  <si>
    <r>
      <t xml:space="preserve">Support for premium trend </t>
    </r>
    <r>
      <rPr>
        <sz val="8"/>
        <color theme="1"/>
        <rFont val="Calibri"/>
        <family val="2"/>
        <scheme val="minor"/>
      </rPr>
      <t>(Exhibit 3 or company supplied)</t>
    </r>
  </si>
  <si>
    <r>
      <t>Support for loss trend</t>
    </r>
    <r>
      <rPr>
        <sz val="8"/>
        <color theme="1"/>
        <rFont val="Calibri"/>
        <family val="2"/>
        <scheme val="minor"/>
      </rPr>
      <t xml:space="preserve"> (Exhibit 5 or company supplied)</t>
    </r>
  </si>
  <si>
    <t>Each exhibit is located in a separate tab in this workbook.</t>
  </si>
  <si>
    <t>What supporting information is included in this filing?</t>
  </si>
  <si>
    <t>(Enter a negative offset as a positive number.)</t>
  </si>
  <si>
    <r>
      <t xml:space="preserve">Provide support for line (1), including any trend applied to the cat losses.
</t>
    </r>
    <r>
      <rPr>
        <sz val="11"/>
        <color theme="1"/>
        <rFont val="Calibri"/>
        <family val="2"/>
      </rPr>
      <t>Attach the support separately.</t>
    </r>
  </si>
  <si>
    <t>BI</t>
  </si>
  <si>
    <t>PD</t>
  </si>
  <si>
    <t>PIP</t>
  </si>
  <si>
    <t>Checklist - Private Passenger Auto</t>
  </si>
  <si>
    <r>
      <t xml:space="preserve">Is the supporting information included with this filing compliant with </t>
    </r>
    <r>
      <rPr>
        <u/>
        <sz val="11"/>
        <color rgb="FF0000FF"/>
        <rFont val="Calibri"/>
        <family val="2"/>
        <scheme val="minor"/>
      </rPr>
      <t>Section 2251.002 (1)</t>
    </r>
    <r>
      <rPr>
        <sz val="11"/>
        <rFont val="Calibri"/>
        <family val="2"/>
        <scheme val="minor"/>
      </rPr>
      <t xml:space="preserve"> that prohibits the use in rate calculations of certain administrative expenses that exceed 110% of the industry median?</t>
    </r>
  </si>
  <si>
    <r>
      <t xml:space="preserve">Is this filing compliant with Tex. Ins. Code </t>
    </r>
    <r>
      <rPr>
        <u/>
        <sz val="11"/>
        <color rgb="FF0000FF"/>
        <rFont val="Calibri"/>
        <family val="2"/>
      </rPr>
      <t>§ 1953.051</t>
    </r>
    <r>
      <rPr>
        <sz val="11"/>
        <color theme="1"/>
        <rFont val="Calibri"/>
        <family val="2"/>
      </rPr>
      <t xml:space="preserve"> that restricts the consideration of traffic violations?</t>
    </r>
  </si>
  <si>
    <r>
      <t xml:space="preserve">Is this filing compliant with </t>
    </r>
    <r>
      <rPr>
        <u/>
        <sz val="11"/>
        <color rgb="FF0000FF"/>
        <rFont val="Calibri"/>
        <family val="2"/>
      </rPr>
      <t>28 TAC § 5.401</t>
    </r>
    <r>
      <rPr>
        <sz val="11"/>
        <color theme="1"/>
        <rFont val="Calibri"/>
        <family val="2"/>
      </rPr>
      <t xml:space="preserve"> regarding prior insurance?</t>
    </r>
  </si>
  <si>
    <t>Vehicle Symbols</t>
  </si>
  <si>
    <r>
      <t xml:space="preserve">Support for catastrophe load </t>
    </r>
    <r>
      <rPr>
        <sz val="8"/>
        <color theme="1"/>
        <rFont val="Calibri"/>
        <family val="2"/>
        <scheme val="minor"/>
      </rPr>
      <t>(Exhibit 7 or company supplied)</t>
    </r>
  </si>
  <si>
    <r>
      <t xml:space="preserve">(4) Provide the source and description of the exposure, claim, and loss data provided above.
</t>
    </r>
    <r>
      <rPr>
        <sz val="11"/>
        <color theme="1"/>
        <rFont val="Calibri"/>
        <family val="2"/>
      </rPr>
      <t>(Example: statewide, company-specific, BI coverage, earned exposures, paid claims, paid losses &amp; DCCE)</t>
    </r>
  </si>
  <si>
    <t>Private Passenger Auto - Rate Filing Template</t>
  </si>
  <si>
    <t>Auto - 1</t>
  </si>
  <si>
    <t>Year Ending Quarter</t>
  </si>
  <si>
    <t>UM</t>
  </si>
  <si>
    <t>Liability</t>
  </si>
  <si>
    <t>Physical Damage</t>
  </si>
  <si>
    <t>List the proposed change for each variable (example: base rate, territory).</t>
  </si>
  <si>
    <t>Rate Change History by Coverage</t>
  </si>
  <si>
    <t>Coll</t>
  </si>
  <si>
    <t>Collision</t>
  </si>
  <si>
    <t>Comprehensive</t>
  </si>
  <si>
    <t>Bodily Injury Liability</t>
  </si>
  <si>
    <t>Exhibit 7 - Comprehensive - Catastrophe Losses</t>
  </si>
  <si>
    <t>Comp</t>
  </si>
  <si>
    <t>Coverage</t>
  </si>
  <si>
    <t>Exhibit 15 - Policyholder Impact (all coverages combined)</t>
  </si>
  <si>
    <t xml:space="preserve">Coverage:  </t>
  </si>
  <si>
    <t>Property Damage Liability</t>
  </si>
  <si>
    <t>Personal Injury Protection</t>
  </si>
  <si>
    <t>Uninsured Motorist</t>
  </si>
  <si>
    <t>20__</t>
  </si>
  <si>
    <t>Incurred Loss and DCCE Ratio (5) / (3)</t>
  </si>
  <si>
    <t>Notes:</t>
  </si>
  <si>
    <t>Use latest five years of data.</t>
  </si>
  <si>
    <t>Complete this exhibit separately for liability and for physical damage.</t>
  </si>
  <si>
    <t>%</t>
  </si>
  <si>
    <t>Mean</t>
  </si>
  <si>
    <t>Loss Adjustment Expenses as Percents of Direct Incurred Losses</t>
  </si>
  <si>
    <t>Projected Accident Year Loss Ratio</t>
  </si>
  <si>
    <t>Insurer Notes:</t>
  </si>
  <si>
    <r>
      <t xml:space="preserve">Provide the source and description of the loss development data provided above.
</t>
    </r>
    <r>
      <rPr>
        <sz val="11"/>
        <color theme="1"/>
        <rFont val="Calibri"/>
        <family val="2"/>
      </rPr>
      <t>(Example: countrywide, multiple companies, non-catastrophe)</t>
    </r>
  </si>
  <si>
    <t>Projected Catastrophe Loss Ratio</t>
  </si>
  <si>
    <t xml:space="preserve">This rate filing template is provided as a tool.  Other ratemaking methodologies may be acceptable and can be provided separately.  The exhibits in this template can be used to provide supporting information for an overall rate change.  </t>
  </si>
  <si>
    <t>3-Premium Trend</t>
  </si>
  <si>
    <t>Expense Provisions Underlying Your Proposed Rates, as a Percent of Premium</t>
  </si>
  <si>
    <t>(15)  Commission &amp; Brokerage Expenses Incurred</t>
  </si>
  <si>
    <t>(16)  Other Acquisition Expenses Incurred</t>
  </si>
  <si>
    <t>(17)  General Expenses Incurred</t>
  </si>
  <si>
    <t>(18)  Taxes, Licenses &amp; Fees Incurred</t>
  </si>
  <si>
    <t>(19)  Profit</t>
  </si>
  <si>
    <t>Loss Adjustment Expense Provisions Underlying Your Proposed Rates, as a Percent of Losses</t>
  </si>
  <si>
    <t>·        The following exhibits may be copied and completed separately for liability and physical damage: D and E.</t>
  </si>
  <si>
    <t>5-Loss Trend</t>
  </si>
  <si>
    <t>7-Castrophe Load</t>
  </si>
  <si>
    <t>12-Profit</t>
  </si>
  <si>
    <r>
      <t>Summary of filed change and rate change history</t>
    </r>
    <r>
      <rPr>
        <sz val="8"/>
        <color theme="1"/>
        <rFont val="Calibri"/>
        <family val="2"/>
        <scheme val="minor"/>
      </rPr>
      <t xml:space="preserve"> (Exhibit C or company supplied)</t>
    </r>
  </si>
  <si>
    <r>
      <t xml:space="preserve">Historical premium and loss experience </t>
    </r>
    <r>
      <rPr>
        <sz val="8"/>
        <color theme="1"/>
        <rFont val="Calibri"/>
        <family val="2"/>
        <scheme val="minor"/>
      </rPr>
      <t>(Exhibit D or company supplied)</t>
    </r>
  </si>
  <si>
    <r>
      <t xml:space="preserve">Historical expense information </t>
    </r>
    <r>
      <rPr>
        <sz val="8"/>
        <color theme="1"/>
        <rFont val="Calibri"/>
        <family val="2"/>
        <scheme val="minor"/>
      </rPr>
      <t>(Exhibit E or company supplied)</t>
    </r>
  </si>
  <si>
    <t>Auto - 3</t>
  </si>
  <si>
    <t>Auto - 5</t>
  </si>
  <si>
    <t>Auto - 7</t>
  </si>
  <si>
    <t>Auto - 12</t>
  </si>
  <si>
    <t>Auto - 13</t>
  </si>
  <si>
    <t>Auto - 14</t>
  </si>
  <si>
    <t>Auto - 15</t>
  </si>
  <si>
    <r>
      <t xml:space="preserve">Support for loss adjustment expenses </t>
    </r>
    <r>
      <rPr>
        <sz val="8"/>
        <color theme="1"/>
        <rFont val="Calibri"/>
        <family val="2"/>
        <scheme val="minor"/>
      </rPr>
      <t>(Exhibit E or company supplied)</t>
    </r>
  </si>
  <si>
    <t>Indicated Underwriting Profit Provision</t>
  </si>
  <si>
    <t>Company-provided (if applicable)</t>
  </si>
  <si>
    <t>Exhibit 12 - Profit</t>
  </si>
  <si>
    <t>List all coverages, even those that are not being changed.</t>
  </si>
  <si>
    <t>·        Refer to the checklist and other notes within this template for additional supporting information that may be
         required.</t>
  </si>
  <si>
    <t>·        The following exhibits may be copied and completed separately for each coverage: 1, 3, 4, 5, and 7.</t>
  </si>
  <si>
    <t>1. Complete this exhibit for each coverage.</t>
  </si>
  <si>
    <r>
      <t>Assessments</t>
    </r>
    <r>
      <rPr>
        <i/>
        <sz val="11"/>
        <color theme="0"/>
        <rFont val="Cambria"/>
        <family val="1"/>
        <scheme val="major"/>
      </rPr>
      <t xml:space="preserve"> (not generally applicable for personal auto)</t>
    </r>
  </si>
  <si>
    <r>
      <t xml:space="preserve">Credit </t>
    </r>
    <r>
      <rPr>
        <i/>
        <sz val="11"/>
        <color theme="0"/>
        <rFont val="Cambria"/>
        <family val="1"/>
        <scheme val="major"/>
      </rPr>
      <t xml:space="preserve"> (Chapter 559 and 28 TAC §§5.9440 and 5.9441)</t>
    </r>
  </si>
  <si>
    <r>
      <t>Territory</t>
    </r>
    <r>
      <rPr>
        <i/>
        <sz val="11"/>
        <color theme="0"/>
        <rFont val="Cambria"/>
        <family val="1"/>
        <scheme val="major"/>
      </rPr>
      <t xml:space="preserve">  (Chapter 2253 and 28 TAC §5.9960)</t>
    </r>
  </si>
  <si>
    <t>Exhibit 5 - Loss Trend</t>
  </si>
  <si>
    <t>(1) Minimum Change</t>
  </si>
  <si>
    <t>(2) Maximum Change</t>
  </si>
  <si>
    <t>(1) Company-provided</t>
  </si>
  <si>
    <t>(2) Company-provided</t>
  </si>
  <si>
    <t>(3) Automatically populated based on (1) and (2)</t>
  </si>
  <si>
    <t>(4) Automatically populated based on (1) and (2)</t>
  </si>
  <si>
    <t>(5) Company-provided</t>
  </si>
  <si>
    <t>(6) = (5) / (5)Total</t>
  </si>
  <si>
    <r>
      <t>(4) Describe the premium listed above that is used to weight the changes by coverage/form to calculate the statewide rate change.</t>
    </r>
    <r>
      <rPr>
        <sz val="11"/>
        <color theme="1"/>
        <rFont val="Calibri"/>
        <family val="2"/>
      </rPr>
      <t xml:space="preserve"> (Examples: Direct Written Premium, In-force premium)</t>
    </r>
  </si>
  <si>
    <t>(5) Where is fee income included in the premium listed above?</t>
  </si>
  <si>
    <t>(3) Company-provided</t>
  </si>
  <si>
    <t xml:space="preserve">Texas Administrative Code (TAC) §§5.9330 - 5.9332 (Division 6 - FME - Rate and Rate Manual Filing Requirements) specifies requirements for the filing of this information.  The Filings Made Easy (FME) Guide assists filers with regard to rate filings by providing standard exhibits for insurers to use to provide certain required information.  </t>
  </si>
  <si>
    <r>
      <t>Support for reinsurance provision, if applicable</t>
    </r>
    <r>
      <rPr>
        <sz val="8"/>
        <color theme="1"/>
        <rFont val="Calibri"/>
        <family val="2"/>
        <scheme val="minor"/>
      </rPr>
      <t xml:space="preserve"> (company supplied)</t>
    </r>
  </si>
  <si>
    <t>(1)</t>
  </si>
  <si>
    <t>(5) = (2) * (3) * (4)</t>
  </si>
  <si>
    <t>(9) = (6) * (7) * (8)</t>
  </si>
  <si>
    <t>(10) = (9) / (5)</t>
  </si>
  <si>
    <t>(11) company provided</t>
  </si>
  <si>
    <t>Accident Year Ending</t>
  </si>
  <si>
    <t>Projected
Earned Premium
at Current Rate Level</t>
  </si>
  <si>
    <t>Non-Catastrophe Loss &amp; DCCE</t>
  </si>
  <si>
    <t>Projected Ultimate Non-Cat Loss &amp; DCCE</t>
  </si>
  <si>
    <t>Accident Year Weights</t>
  </si>
  <si>
    <t>(13) Projected Cat Loss &amp; DCCE Ratio</t>
  </si>
  <si>
    <r>
      <t xml:space="preserve">(5) Trend Period </t>
    </r>
    <r>
      <rPr>
        <sz val="9"/>
        <color theme="1"/>
        <rFont val="Calibri"/>
        <family val="2"/>
      </rPr>
      <t>(number of years between effective dates of current rates and proposed rates)</t>
    </r>
  </si>
  <si>
    <t>(1) Total Number of Claims/Exposures Used for Credibility</t>
  </si>
  <si>
    <t>(2) Standard for Full Credibility</t>
  </si>
  <si>
    <t>(3) Credibility</t>
  </si>
  <si>
    <t>(4) Net Trend</t>
  </si>
  <si>
    <t>(7) Alternative Complement of Credibility, if desired</t>
  </si>
  <si>
    <r>
      <t xml:space="preserve">(8) Provide the source and description of the number of claims/exposures used for credibility.
</t>
    </r>
    <r>
      <rPr>
        <sz val="11"/>
        <color theme="1"/>
        <rFont val="Calibri"/>
        <family val="2"/>
      </rPr>
      <t>(Example: Company-specific paid claims for the experience period, dwelling form)</t>
    </r>
  </si>
  <si>
    <t>(9) Explain how the standard for full credibility was determined.</t>
  </si>
  <si>
    <t>(10) Select the formula used for partial credibility:</t>
  </si>
  <si>
    <t>(11) If an alternative complement of credibility is used instead of the net trend, provide the details and support for the selection.</t>
  </si>
  <si>
    <t>Select</t>
  </si>
  <si>
    <t>Square root rule</t>
  </si>
  <si>
    <t>N/(N+K)</t>
  </si>
  <si>
    <t>(1) For fees that are included with earned premium, provide the total amount included with earned premium, separately by coverage by experience period.</t>
  </si>
  <si>
    <t>(2) For fees that are used as an offset to expenses, list the category of expense that each fee is offsetting.</t>
  </si>
  <si>
    <t>(3) Total Fixed Expense Offset as a Percentage of the Premium Used to Calculate the Expense Category:</t>
  </si>
  <si>
    <t>(4) Provide the calculation for this offset.</t>
  </si>
  <si>
    <t>(5) Variable Expense Offset as a Percentage of the Premium Used to Calculate the Expense Category:</t>
  </si>
  <si>
    <t>(6) Provide the calculation for this offset.</t>
  </si>
  <si>
    <t>(7) If any fee is neither included with earned premium or used as an offset to expenses for ratemaking purposes, provide the details on how it is reflected in ratemaking or explain why it is not reflected in ratemaking.</t>
  </si>
  <si>
    <t>Overall Impact*</t>
  </si>
  <si>
    <t>* These should match the figures provided in C1.</t>
  </si>
  <si>
    <t>(3) supported by exhibit 2</t>
  </si>
  <si>
    <t>(4) supported by exhibit 3</t>
  </si>
  <si>
    <t>(6) company provided</t>
  </si>
  <si>
    <t>(7) supported by exhibit 4</t>
  </si>
  <si>
    <t>(8) supported by exhibit 5</t>
  </si>
  <si>
    <t>(1) - (2) company provided</t>
  </si>
  <si>
    <t>Column/Row Descriptions (Three years ending latest experience year)</t>
  </si>
  <si>
    <t>(13) supported by exhibit 7</t>
  </si>
  <si>
    <t>(14) A&amp;O as a % of Loss &amp; DCCE</t>
  </si>
  <si>
    <t>(15) Fixed Expense Provision</t>
  </si>
  <si>
    <t>(12) = average of (10), weighted with (11)</t>
  </si>
  <si>
    <t>(1) Direct Premiums Written</t>
  </si>
  <si>
    <t>(2) Direct Premiums Earned</t>
  </si>
  <si>
    <t>(3) Commission and Brokerage Expenses Incurred</t>
  </si>
  <si>
    <t>(4) Taxes, Licenses, and Fees Incurred</t>
  </si>
  <si>
    <t>(5) Direct Premiums Written</t>
  </si>
  <si>
    <t>(6) Direct Premiums Earned</t>
  </si>
  <si>
    <t>(7) Commission and Brokerage Expenses Incurred</t>
  </si>
  <si>
    <t>(8) Other Acquisition Expenses Incurred</t>
  </si>
  <si>
    <t>a) Disallowed Advertising Expenses</t>
  </si>
  <si>
    <t>(9) General Expenses Incurred</t>
  </si>
  <si>
    <t>a) Loss Control &amp; Safety Engineering Expenses</t>
  </si>
  <si>
    <t>b) Lobbying Expenses</t>
  </si>
  <si>
    <t>(10) Direct Incurred Losses</t>
  </si>
  <si>
    <t>(11) DCCE</t>
  </si>
  <si>
    <t>(12) Direct Incurred Losses</t>
  </si>
  <si>
    <t>(13) DCCE Incurred</t>
  </si>
  <si>
    <t>(14) Adjusting and Other Expenses Incurred</t>
  </si>
  <si>
    <r>
      <t xml:space="preserve">b) Adjusted Other Acquisition Expenses Incurred </t>
    </r>
    <r>
      <rPr>
        <i/>
        <sz val="9"/>
        <rFont val="Calibri"/>
        <family val="2"/>
      </rPr>
      <t>[(8)-(8a)]</t>
    </r>
  </si>
  <si>
    <t>c) Amounts Paid by an Insurer as Damages in a Suit Against the Insurer for Bad Faith or as Fines or Penalties for Violation of Law</t>
  </si>
  <si>
    <t>d) Contributions to Organizations Engaged in Legislative Advocacy</t>
  </si>
  <si>
    <t>e) Fees &amp; Penalties Imposed on the Insurer for Civil or Criminal Violations of Law</t>
  </si>
  <si>
    <t>f)  Contributions to Social, Religious, Political or Fraternal Organizations</t>
  </si>
  <si>
    <t>g) Fees &amp; Assessments Paid to Advisory Organizations</t>
  </si>
  <si>
    <r>
      <t>h) Disallowed General Expenses</t>
    </r>
    <r>
      <rPr>
        <i/>
        <sz val="9"/>
        <color theme="1"/>
        <rFont val="Calibri"/>
        <family val="2"/>
      </rPr>
      <t xml:space="preserve"> [sum (9b)-(9g)]</t>
    </r>
  </si>
  <si>
    <r>
      <t>j) Formula General Expense</t>
    </r>
    <r>
      <rPr>
        <i/>
        <sz val="11"/>
        <color theme="1"/>
        <rFont val="Calibri"/>
        <family val="2"/>
      </rPr>
      <t xml:space="preserve"> </t>
    </r>
    <r>
      <rPr>
        <i/>
        <sz val="9"/>
        <color theme="1"/>
        <rFont val="Calibri"/>
        <family val="2"/>
      </rPr>
      <t>[(9a) + (9i)]</t>
    </r>
  </si>
  <si>
    <t>Auto - E</t>
  </si>
  <si>
    <r>
      <t>i) Adjusted General Expense</t>
    </r>
    <r>
      <rPr>
        <sz val="9"/>
        <color theme="1"/>
        <rFont val="Calibri"/>
        <family val="2"/>
      </rPr>
      <t xml:space="preserve"> </t>
    </r>
    <r>
      <rPr>
        <i/>
        <sz val="9"/>
        <color theme="1"/>
        <rFont val="Calibri"/>
        <family val="2"/>
      </rPr>
      <t>[(9)-(9a)-(9h), capped]*</t>
    </r>
  </si>
  <si>
    <r>
      <rPr>
        <sz val="9"/>
        <rFont val="Calibri"/>
        <family val="2"/>
      </rPr>
      <t xml:space="preserve">* 9i should be capped at no more than 110% of the industry median which can be found at </t>
    </r>
    <r>
      <rPr>
        <u/>
        <sz val="9"/>
        <color theme="10"/>
        <rFont val="Calibri"/>
        <family val="2"/>
      </rPr>
      <t>http://www.tdi.texas.gov/commercial/pcflxrt.html</t>
    </r>
  </si>
  <si>
    <t>(21) Net Cost of Reinsurance (if applicable; separate support is required if used)</t>
  </si>
  <si>
    <t>(22)  Total Expenses &amp; Profit (sum of Lines 15 through 21)</t>
  </si>
  <si>
    <t>(23)  Permissible Loss &amp; LAE Ratio (1- Line 22)</t>
  </si>
  <si>
    <t>(24)  DCCE</t>
  </si>
  <si>
    <t>(25)  Adjusting and Other Expenses</t>
  </si>
  <si>
    <t>(26)  Total LAE (sum of Lines 24 &amp; 25)</t>
  </si>
  <si>
    <t>(16) Projected Loss, LAE, &amp; Fixed Expense Ratio</t>
  </si>
  <si>
    <t>(19) Credibility Percentage</t>
  </si>
  <si>
    <t>(20) Complement of Credibility</t>
  </si>
  <si>
    <t>(21) Credibility-Weighted Indicated Rate Level Change</t>
  </si>
  <si>
    <t>(22) Proposed Rate Level Change</t>
  </si>
  <si>
    <t>(16) = ( (12) + (13) )*( 1+ (14) ) + (15)</t>
  </si>
  <si>
    <t>(19) exhibit 13, line 3</t>
  </si>
  <si>
    <t>(20) exhibit 13, line 6 or 7</t>
  </si>
  <si>
    <t>(21) = [ (18) * (19) + (20) * (1 - (19) )]</t>
  </si>
  <si>
    <t>(22) company selected</t>
  </si>
  <si>
    <t>1. Complete this exhibit (or similar company provided exhibit) for each coverage and in total.</t>
  </si>
  <si>
    <r>
      <t xml:space="preserve">Are you proposing changes to any supplementary rating components? </t>
    </r>
    <r>
      <rPr>
        <sz val="8"/>
        <rFont val="Calibri"/>
        <family val="2"/>
        <scheme val="minor"/>
      </rPr>
      <t>(example: discounts, classification relativities, tier factors, territory relativities).</t>
    </r>
  </si>
  <si>
    <r>
      <rPr>
        <sz val="11"/>
        <rFont val="Calibri"/>
        <family val="2"/>
      </rPr>
      <t xml:space="preserve">If so, complete </t>
    </r>
    <r>
      <rPr>
        <u/>
        <sz val="11"/>
        <color theme="10"/>
        <rFont val="Calibri"/>
        <family val="2"/>
      </rPr>
      <t>Territory Exhibit 1 - Display of Counties Affected by 15% Territory Rule</t>
    </r>
    <r>
      <rPr>
        <sz val="8"/>
        <rFont val="Calibri"/>
        <family val="2"/>
      </rPr>
      <t xml:space="preserve"> (attach separately).</t>
    </r>
  </si>
  <si>
    <r>
      <rPr>
        <sz val="11"/>
        <rFont val="Calibri"/>
        <family val="2"/>
      </rPr>
      <t xml:space="preserve">If so, complete </t>
    </r>
    <r>
      <rPr>
        <u/>
        <sz val="11"/>
        <color theme="10"/>
        <rFont val="Calibri"/>
        <family val="2"/>
      </rPr>
      <t>Territory Exhibit 2 - Support for Territorial Deviations</t>
    </r>
    <r>
      <rPr>
        <sz val="8"/>
        <rFont val="Calibri"/>
        <family val="2"/>
      </rPr>
      <t xml:space="preserve"> (attach separately).</t>
    </r>
  </si>
  <si>
    <r>
      <rPr>
        <sz val="11"/>
        <rFont val="Calibri"/>
        <family val="2"/>
      </rPr>
      <t>If so, complete</t>
    </r>
    <r>
      <rPr>
        <u/>
        <sz val="11"/>
        <color theme="10"/>
        <rFont val="Calibri"/>
        <family val="2"/>
      </rPr>
      <t xml:space="preserve"> CS Exhibit - Support for use of Credit Scoring</t>
    </r>
    <r>
      <rPr>
        <sz val="8"/>
        <rFont val="Calibri"/>
        <family val="2"/>
      </rPr>
      <t xml:space="preserve"> (attach separately).</t>
    </r>
  </si>
  <si>
    <r>
      <t xml:space="preserve">Support for territory changes </t>
    </r>
    <r>
      <rPr>
        <sz val="8"/>
        <color theme="1"/>
        <rFont val="Calibri"/>
        <family val="2"/>
        <scheme val="minor"/>
      </rPr>
      <t>(Territory Exhibits 1 &amp; 2 or company supplied)</t>
    </r>
  </si>
  <si>
    <r>
      <t>Support for use of credit information</t>
    </r>
    <r>
      <rPr>
        <sz val="8"/>
        <color theme="1"/>
        <rFont val="Calibri"/>
        <family val="2"/>
        <scheme val="minor"/>
      </rPr>
      <t xml:space="preserve"> (CS exhibit or company supplied)</t>
    </r>
  </si>
  <si>
    <r>
      <t>Filing memorandum</t>
    </r>
    <r>
      <rPr>
        <sz val="8"/>
        <color theme="1"/>
        <rFont val="Calibri"/>
        <family val="2"/>
        <scheme val="minor"/>
      </rPr>
      <t xml:space="preserve"> (company supplied)</t>
    </r>
  </si>
  <si>
    <r>
      <t>Other</t>
    </r>
    <r>
      <rPr>
        <sz val="8"/>
        <color theme="1"/>
        <rFont val="Calibri"/>
        <family val="2"/>
        <scheme val="minor"/>
      </rPr>
      <t xml:space="preserve"> (company supplied)</t>
    </r>
  </si>
  <si>
    <r>
      <t>Support for other changes to supplementary rating information</t>
    </r>
    <r>
      <rPr>
        <sz val="8"/>
        <color theme="1"/>
        <rFont val="Calibri"/>
        <family val="2"/>
        <scheme val="minor"/>
      </rPr>
      <t xml:space="preserve"> (company supplied)</t>
    </r>
  </si>
  <si>
    <t xml:space="preserve">Note:  While TDI has provided standardized exhibits for most of the items above, companies may supply the same information on company supplied exhibits.  </t>
  </si>
  <si>
    <t>(14) exhibit E, line 25</t>
  </si>
  <si>
    <r>
      <t>(6) Complement of Credibility</t>
    </r>
    <r>
      <rPr>
        <i/>
        <sz val="9"/>
        <color theme="1"/>
        <rFont val="Calibri"/>
        <family val="2"/>
      </rPr>
      <t xml:space="preserve"> [1 + (4)] ^ (5) - 1</t>
    </r>
  </si>
  <si>
    <t>(17) Variable Permissible Loss Ratio</t>
  </si>
  <si>
    <t>(15) + (1 - (17)) = [exhibit E, line 22]</t>
  </si>
  <si>
    <t>(18) = (16) / (17) - 1</t>
  </si>
  <si>
    <r>
      <t xml:space="preserve">Fee </t>
    </r>
    <r>
      <rPr>
        <sz val="11"/>
        <color theme="0"/>
        <rFont val="Calibri"/>
        <family val="2"/>
        <scheme val="minor"/>
      </rPr>
      <t>(check only the fees used)</t>
    </r>
  </si>
  <si>
    <r>
      <t xml:space="preserve">·        For companies opting to use this filing template, exhibits C, D, E, and L in the </t>
    </r>
    <r>
      <rPr>
        <u/>
        <sz val="11"/>
        <color rgb="FF0000FF"/>
        <rFont val="Calibri"/>
        <family val="2"/>
        <scheme val="minor"/>
      </rPr>
      <t>FME Guide</t>
    </r>
    <r>
      <rPr>
        <sz val="11"/>
        <color theme="1"/>
        <rFont val="Calibri"/>
        <family val="2"/>
        <scheme val="minor"/>
      </rPr>
      <t xml:space="preserve"> will no
         longer be required as they duplicate information included in this workbook.</t>
    </r>
  </si>
  <si>
    <r>
      <t>·        Once completed, insurers may attach this entire workbook under the Supporting Information tab in SERFF in
         Excel</t>
    </r>
    <r>
      <rPr>
        <sz val="11"/>
        <color theme="1"/>
        <rFont val="Calibri"/>
        <family val="2"/>
        <scheme val="minor"/>
      </rPr>
      <t xml:space="preserve"> format in addition to the required copy in PDF format.  </t>
    </r>
  </si>
  <si>
    <t>(18) Indicated Rate Level Change</t>
  </si>
  <si>
    <t>(12) Weighted Projected Non-Cat Loss &amp; DCCE Ratio</t>
  </si>
  <si>
    <t>What methodology was used to determine the current rate level factors provided above?</t>
  </si>
  <si>
    <t>Parallelogram Method</t>
  </si>
  <si>
    <t>Re-Rating Policies</t>
  </si>
  <si>
    <t>If Other, describe the methodology used and provide the detail supporting the factor calculation.</t>
  </si>
  <si>
    <t>Exhibit 3 - Premium Trend</t>
  </si>
  <si>
    <t>(20)  Fee Income Offset (if applicable)</t>
  </si>
</sst>
</file>

<file path=xl/styles.xml><?xml version="1.0" encoding="utf-8"?>
<styleSheet xmlns="http://schemas.openxmlformats.org/spreadsheetml/2006/main">
  <numFmts count="16">
    <numFmt numFmtId="5" formatCode="&quot;$&quot;#,##0_);\(&quot;$&quot;#,##0\)"/>
    <numFmt numFmtId="7" formatCode="&quot;$&quot;#,##0.00_);\(&quot;$&quot;#,##0.00\)"/>
    <numFmt numFmtId="44" formatCode="_(&quot;$&quot;* #,##0.00_);_(&quot;$&quot;* \(#,##0.00\);_(&quot;$&quot;* &quot;-&quot;??_);_(@_)"/>
    <numFmt numFmtId="43" formatCode="_(* #,##0.00_);_(* \(#,##0.00\);_(* &quot;-&quot;??_);_(@_)"/>
    <numFmt numFmtId="164" formatCode="0.000"/>
    <numFmt numFmtId="165" formatCode="#,##0.000"/>
    <numFmt numFmtId="166" formatCode="0.0%"/>
    <numFmt numFmtId="167" formatCode="m/d/yyyy;@"/>
    <numFmt numFmtId="168" formatCode="0_);\(0\)"/>
    <numFmt numFmtId="169" formatCode="&quot;$&quot;#,##0"/>
    <numFmt numFmtId="170" formatCode="&quot;$&quot;#,##0.00"/>
    <numFmt numFmtId="171" formatCode="mm/yyyy"/>
    <numFmt numFmtId="172" formatCode="#,##0.000_);\(#,##0.000\)"/>
    <numFmt numFmtId="173" formatCode="m/yy"/>
    <numFmt numFmtId="174" formatCode="m/d/yy;@"/>
    <numFmt numFmtId="175" formatCode="m/d/yy"/>
  </numFmts>
  <fonts count="64">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b/>
      <sz val="11"/>
      <color theme="1"/>
      <name val="Calibri"/>
      <family val="2"/>
      <scheme val="minor"/>
    </font>
    <font>
      <b/>
      <sz val="12"/>
      <color theme="1"/>
      <name val="Calibri"/>
      <family val="2"/>
      <scheme val="minor"/>
    </font>
    <font>
      <b/>
      <sz val="12"/>
      <color theme="1"/>
      <name val="Calibri"/>
      <family val="2"/>
    </font>
    <font>
      <b/>
      <sz val="11"/>
      <color theme="0"/>
      <name val="Calibri"/>
      <family val="2"/>
    </font>
    <font>
      <sz val="11"/>
      <color theme="0"/>
      <name val="Calibri"/>
      <family val="2"/>
    </font>
    <font>
      <b/>
      <sz val="12"/>
      <color theme="0"/>
      <name val="Calibri"/>
      <family val="2"/>
      <scheme val="minor"/>
    </font>
    <font>
      <b/>
      <sz val="11"/>
      <color theme="0"/>
      <name val="Calibri"/>
      <family val="2"/>
      <scheme val="minor"/>
    </font>
    <font>
      <sz val="11"/>
      <name val="Calibri"/>
      <family val="2"/>
    </font>
    <font>
      <b/>
      <sz val="12"/>
      <color theme="0"/>
      <name val="Calibri"/>
      <family val="2"/>
    </font>
    <font>
      <sz val="11"/>
      <color rgb="FFFF0000"/>
      <name val="Calibri"/>
      <family val="2"/>
    </font>
    <font>
      <b/>
      <sz val="11"/>
      <name val="Calibri"/>
      <family val="2"/>
    </font>
    <font>
      <sz val="10"/>
      <color theme="1"/>
      <name val="Calibri"/>
      <family val="2"/>
    </font>
    <font>
      <b/>
      <sz val="11"/>
      <name val="Calibri"/>
      <family val="2"/>
      <scheme val="minor"/>
    </font>
    <font>
      <sz val="8"/>
      <name val="Tahoma"/>
      <family val="2"/>
    </font>
    <font>
      <u/>
      <sz val="11"/>
      <color theme="10"/>
      <name val="Calibri"/>
      <family val="2"/>
    </font>
    <font>
      <sz val="11"/>
      <name val="Calibri"/>
      <family val="2"/>
      <scheme val="minor"/>
    </font>
    <font>
      <u/>
      <sz val="11"/>
      <color theme="1"/>
      <name val="Calibri"/>
      <family val="2"/>
    </font>
    <font>
      <sz val="10"/>
      <name val="Arial"/>
      <family val="2"/>
    </font>
    <font>
      <sz val="10"/>
      <color theme="1"/>
      <name val="Arial"/>
      <family val="2"/>
    </font>
    <font>
      <sz val="11"/>
      <color theme="0"/>
      <name val="Calibri"/>
      <family val="2"/>
      <scheme val="minor"/>
    </font>
    <font>
      <i/>
      <sz val="11"/>
      <color theme="1"/>
      <name val="Calibri"/>
      <family val="2"/>
    </font>
    <font>
      <u/>
      <sz val="10"/>
      <color theme="1"/>
      <name val="Calibri"/>
      <family val="2"/>
    </font>
    <font>
      <sz val="10"/>
      <name val="Calibri"/>
      <family val="2"/>
    </font>
    <font>
      <b/>
      <sz val="12"/>
      <name val="Calibri"/>
      <family val="2"/>
      <scheme val="minor"/>
    </font>
    <font>
      <u/>
      <sz val="11"/>
      <color theme="1"/>
      <name val="Calibri"/>
      <family val="2"/>
      <scheme val="minor"/>
    </font>
    <font>
      <sz val="12"/>
      <color rgb="FFFF0000"/>
      <name val="Calibri"/>
      <family val="2"/>
      <scheme val="minor"/>
    </font>
    <font>
      <sz val="11"/>
      <color rgb="FF000000"/>
      <name val="Calibri"/>
      <family val="2"/>
      <scheme val="minor"/>
    </font>
    <font>
      <u/>
      <sz val="10"/>
      <color indexed="12"/>
      <name val="Arial"/>
      <family val="2"/>
    </font>
    <font>
      <sz val="8"/>
      <name val="Calibri"/>
      <family val="2"/>
      <scheme val="minor"/>
    </font>
    <font>
      <i/>
      <sz val="8"/>
      <name val="Calibri"/>
      <family val="2"/>
      <scheme val="minor"/>
    </font>
    <font>
      <sz val="8"/>
      <color theme="1"/>
      <name val="Calibri"/>
      <family val="2"/>
      <scheme val="minor"/>
    </font>
    <font>
      <b/>
      <sz val="14"/>
      <name val="Calibri"/>
      <family val="2"/>
      <scheme val="minor"/>
    </font>
    <font>
      <u/>
      <sz val="11"/>
      <color theme="10"/>
      <name val="Calibri"/>
      <family val="2"/>
      <scheme val="minor"/>
    </font>
    <font>
      <u/>
      <sz val="11"/>
      <color rgb="FF0000FF"/>
      <name val="Calibri"/>
      <family val="2"/>
      <scheme val="minor"/>
    </font>
    <font>
      <i/>
      <sz val="11"/>
      <color theme="0"/>
      <name val="Calibri"/>
      <family val="2"/>
      <scheme val="minor"/>
    </font>
    <font>
      <u/>
      <sz val="11"/>
      <color rgb="FF0000FF"/>
      <name val="Calibri"/>
      <family val="2"/>
    </font>
    <font>
      <b/>
      <sz val="12"/>
      <color rgb="FFFF0000"/>
      <name val="Calibri"/>
      <family val="2"/>
    </font>
    <font>
      <sz val="10"/>
      <color theme="0"/>
      <name val="Calibri"/>
      <family val="2"/>
    </font>
    <font>
      <b/>
      <sz val="10"/>
      <color theme="0"/>
      <name val="Calibri"/>
      <family val="2"/>
      <scheme val="minor"/>
    </font>
    <font>
      <sz val="10"/>
      <name val="Calibri"/>
      <family val="2"/>
      <scheme val="minor"/>
    </font>
    <font>
      <i/>
      <sz val="9"/>
      <color theme="1"/>
      <name val="Calibri"/>
      <family val="2"/>
    </font>
    <font>
      <sz val="9"/>
      <color theme="1"/>
      <name val="Calibri"/>
      <family val="2"/>
    </font>
    <font>
      <sz val="12"/>
      <name val="Calibri"/>
      <family val="2"/>
      <scheme val="minor"/>
    </font>
    <font>
      <sz val="12"/>
      <color theme="0"/>
      <name val="Calibri"/>
      <family val="2"/>
      <scheme val="minor"/>
    </font>
    <font>
      <sz val="11"/>
      <color rgb="FFFF0000"/>
      <name val="Calibri"/>
      <family val="2"/>
      <scheme val="minor"/>
    </font>
    <font>
      <i/>
      <sz val="11"/>
      <color theme="0"/>
      <name val="Cambria"/>
      <family val="1"/>
      <scheme val="major"/>
    </font>
    <font>
      <sz val="11"/>
      <color theme="0" tint="-0.499984740745262"/>
      <name val="Calibri"/>
      <family val="2"/>
      <scheme val="minor"/>
    </font>
    <font>
      <b/>
      <sz val="11"/>
      <color theme="0" tint="-0.499984740745262"/>
      <name val="Calibri"/>
      <family val="2"/>
      <scheme val="minor"/>
    </font>
    <font>
      <sz val="9"/>
      <name val="Calibri"/>
      <family val="2"/>
    </font>
    <font>
      <sz val="12"/>
      <color theme="1"/>
      <name val="Calibri"/>
      <family val="2"/>
      <scheme val="minor"/>
    </font>
    <font>
      <i/>
      <sz val="9"/>
      <name val="Calibri"/>
      <family val="2"/>
    </font>
    <font>
      <u/>
      <sz val="9"/>
      <color theme="10"/>
      <name val="Calibri"/>
      <family val="2"/>
    </font>
    <font>
      <sz val="8"/>
      <name val="Calibri"/>
      <family val="2"/>
    </font>
  </fonts>
  <fills count="14">
    <fill>
      <patternFill patternType="none"/>
    </fill>
    <fill>
      <patternFill patternType="gray125"/>
    </fill>
    <fill>
      <patternFill patternType="solid">
        <fgColor theme="0"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EBC8C7"/>
        <bgColor indexed="64"/>
      </patternFill>
    </fill>
    <fill>
      <patternFill patternType="solid">
        <fgColor theme="0" tint="-0.14999847407452621"/>
        <bgColor indexed="64"/>
      </patternFill>
    </fill>
    <fill>
      <patternFill patternType="solid">
        <fgColor rgb="FFF2DDDC"/>
        <bgColor indexed="64"/>
      </patternFill>
    </fill>
    <fill>
      <patternFill patternType="solid">
        <fgColor rgb="FF953735"/>
        <bgColor indexed="64"/>
      </patternFill>
    </fill>
    <fill>
      <patternFill patternType="solid">
        <fgColor theme="5" tint="-0.24994659260841701"/>
        <bgColor indexed="64"/>
      </patternFill>
    </fill>
    <fill>
      <patternFill patternType="solid">
        <fgColor theme="5" tint="0.59996337778862885"/>
        <bgColor indexed="64"/>
      </patternFill>
    </fill>
    <fill>
      <patternFill patternType="solid">
        <fgColor theme="0"/>
        <bgColor indexed="64"/>
      </patternFill>
    </fill>
  </fills>
  <borders count="7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hair">
        <color indexed="64"/>
      </left>
      <right style="hair">
        <color indexed="64"/>
      </right>
      <top style="hair">
        <color indexed="64"/>
      </top>
      <bottom style="thin">
        <color auto="1"/>
      </bottom>
      <diagonal/>
    </border>
    <border>
      <left style="hair">
        <color indexed="64"/>
      </left>
      <right style="thin">
        <color indexed="64"/>
      </right>
      <top style="hair">
        <color indexed="64"/>
      </top>
      <bottom style="thin">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auto="1"/>
      </bottom>
      <diagonal/>
    </border>
    <border>
      <left style="hair">
        <color indexed="64"/>
      </left>
      <right style="hair">
        <color indexed="64"/>
      </right>
      <top/>
      <bottom style="thin">
        <color auto="1"/>
      </bottom>
      <diagonal/>
    </border>
    <border>
      <left style="hair">
        <color indexed="64"/>
      </left>
      <right style="thin">
        <color indexed="64"/>
      </right>
      <top/>
      <bottom style="thin">
        <color auto="1"/>
      </bottom>
      <diagonal/>
    </border>
    <border>
      <left style="thin">
        <color indexed="64"/>
      </left>
      <right style="hair">
        <color indexed="64"/>
      </right>
      <top/>
      <bottom style="thin">
        <color auto="1"/>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style="hair">
        <color indexed="64"/>
      </left>
      <right/>
      <top style="hair">
        <color indexed="64"/>
      </top>
      <bottom style="hair">
        <color indexed="64"/>
      </bottom>
      <diagonal/>
    </border>
    <border>
      <left/>
      <right style="thin">
        <color indexed="64"/>
      </right>
      <top style="hair">
        <color auto="1"/>
      </top>
      <bottom/>
      <diagonal/>
    </border>
    <border>
      <left style="hair">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top/>
      <bottom style="hair">
        <color auto="1"/>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auto="1"/>
      </left>
      <right/>
      <top style="hair">
        <color auto="1"/>
      </top>
      <bottom/>
      <diagonal/>
    </border>
    <border>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hair">
        <color indexed="64"/>
      </left>
      <right/>
      <top style="thin">
        <color indexed="64"/>
      </top>
      <bottom style="hair">
        <color indexed="64"/>
      </bottom>
      <diagonal/>
    </border>
    <border>
      <left/>
      <right/>
      <top/>
      <bottom style="thick">
        <color theme="4"/>
      </bottom>
      <diagonal/>
    </border>
    <border>
      <left/>
      <right/>
      <top/>
      <bottom style="thick">
        <color theme="4" tint="0.499984740745262"/>
      </bottom>
      <diagonal/>
    </border>
    <border>
      <left/>
      <right/>
      <top style="hair">
        <color auto="1"/>
      </top>
      <bottom/>
      <diagonal/>
    </border>
    <border>
      <left style="thin">
        <color indexed="64"/>
      </left>
      <right style="hair">
        <color indexed="64"/>
      </right>
      <top/>
      <bottom/>
      <diagonal/>
    </border>
    <border>
      <left style="hair">
        <color indexed="64"/>
      </left>
      <right style="thin">
        <color indexed="64"/>
      </right>
      <top/>
      <bottom/>
      <diagonal/>
    </border>
    <border>
      <left/>
      <right style="hair">
        <color auto="1"/>
      </right>
      <top style="thin">
        <color indexed="64"/>
      </top>
      <bottom/>
      <diagonal/>
    </border>
    <border>
      <left style="hair">
        <color indexed="64"/>
      </left>
      <right/>
      <top style="hair">
        <color indexed="64"/>
      </top>
      <bottom style="thin">
        <color auto="1"/>
      </bottom>
      <diagonal/>
    </border>
    <border>
      <left/>
      <right style="hair">
        <color indexed="64"/>
      </right>
      <top/>
      <bottom style="thin">
        <color indexed="64"/>
      </bottom>
      <diagonal/>
    </border>
    <border>
      <left style="hair">
        <color indexed="64"/>
      </left>
      <right/>
      <top/>
      <bottom/>
      <diagonal/>
    </border>
    <border>
      <left style="hair">
        <color indexed="64"/>
      </left>
      <right/>
      <top style="hair">
        <color indexed="64"/>
      </top>
      <bottom/>
      <diagonal/>
    </border>
    <border>
      <left style="hair">
        <color indexed="64"/>
      </left>
      <right/>
      <top style="thin">
        <color indexed="64"/>
      </top>
      <bottom/>
      <diagonal/>
    </border>
  </borders>
  <cellStyleXfs count="52">
    <xf numFmtId="0" fontId="0" fillId="0" borderId="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25" fillId="0" borderId="0" applyNumberFormat="0" applyFill="0" applyBorder="0" applyAlignment="0" applyProtection="0">
      <alignment vertical="top"/>
      <protection locked="0"/>
    </xf>
    <xf numFmtId="0" fontId="42" fillId="0" borderId="63" applyNumberFormat="0" applyFill="0" applyBorder="0" applyAlignment="0" applyProtection="0"/>
    <xf numFmtId="0" fontId="10" fillId="0" borderId="0"/>
    <xf numFmtId="0" fontId="16" fillId="11" borderId="0"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4" fillId="0" borderId="64" applyNumberFormat="0" applyFill="0" applyAlignment="0" applyProtection="0"/>
    <xf numFmtId="0" fontId="26" fillId="12" borderId="0" applyNumberFormat="0" applyBorder="0" applyProtection="0">
      <alignment horizontal="center" vertical="center" wrapText="1"/>
    </xf>
    <xf numFmtId="0" fontId="29" fillId="0" borderId="0"/>
    <xf numFmtId="9" fontId="29" fillId="0" borderId="0" applyFont="0" applyFill="0" applyBorder="0" applyAlignment="0" applyProtection="0"/>
    <xf numFmtId="43" fontId="29" fillId="0" borderId="0" applyFont="0" applyFill="0" applyBorder="0" applyAlignment="0" applyProtection="0"/>
    <xf numFmtId="0" fontId="11" fillId="4" borderId="2"/>
    <xf numFmtId="0" fontId="38" fillId="0" borderId="0" applyNumberFormat="0" applyFill="0" applyBorder="0" applyAlignment="0" applyProtection="0">
      <alignment vertical="top"/>
      <protection locked="0"/>
    </xf>
    <xf numFmtId="0" fontId="28" fillId="0" borderId="0"/>
    <xf numFmtId="0" fontId="17" fillId="11" borderId="0" applyBorder="0" applyAlignment="0" applyProtection="0"/>
    <xf numFmtId="0" fontId="17" fillId="11" borderId="0" applyBorder="0">
      <alignment horizontal="center" vertical="center" wrapText="1"/>
    </xf>
  </cellStyleXfs>
  <cellXfs count="1078">
    <xf numFmtId="0" fontId="0" fillId="0" borderId="0" xfId="0"/>
    <xf numFmtId="168"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left"/>
    </xf>
    <xf numFmtId="0" fontId="13" fillId="0" borderId="0" xfId="0" applyFont="1" applyAlignment="1">
      <alignment horizontal="left"/>
    </xf>
    <xf numFmtId="14" fontId="0" fillId="0" borderId="0" xfId="0" applyNumberFormat="1" applyAlignment="1">
      <alignment horizontal="center"/>
    </xf>
    <xf numFmtId="166" fontId="0" fillId="0" borderId="0" xfId="2" applyNumberFormat="1" applyFont="1" applyAlignment="1">
      <alignment horizontal="center"/>
    </xf>
    <xf numFmtId="2" fontId="0" fillId="0" borderId="0" xfId="0" applyNumberFormat="1" applyAlignment="1">
      <alignment horizontal="center"/>
    </xf>
    <xf numFmtId="0" fontId="0" fillId="0" borderId="0" xfId="0" applyBorder="1" applyAlignment="1">
      <alignment horizontal="center"/>
    </xf>
    <xf numFmtId="166" fontId="0" fillId="0" borderId="0" xfId="2" applyNumberFormat="1" applyFont="1" applyBorder="1" applyAlignment="1">
      <alignment horizontal="center"/>
    </xf>
    <xf numFmtId="167" fontId="0" fillId="0" borderId="0" xfId="0" applyNumberFormat="1" applyBorder="1" applyAlignment="1">
      <alignment horizontal="center"/>
    </xf>
    <xf numFmtId="0" fontId="0" fillId="0" borderId="14" xfId="0" applyBorder="1" applyAlignment="1">
      <alignment horizontal="center"/>
    </xf>
    <xf numFmtId="166" fontId="0" fillId="2" borderId="34" xfId="2" applyNumberFormat="1" applyFont="1" applyFill="1" applyBorder="1" applyAlignment="1">
      <alignment horizontal="center" wrapText="1"/>
    </xf>
    <xf numFmtId="166" fontId="0" fillId="2" borderId="27" xfId="2" applyNumberFormat="1" applyFont="1" applyFill="1" applyBorder="1" applyAlignment="1">
      <alignment horizontal="center" wrapText="1"/>
    </xf>
    <xf numFmtId="0" fontId="0" fillId="0" borderId="0" xfId="0" applyAlignment="1">
      <alignment horizontal="center" vertical="center"/>
    </xf>
    <xf numFmtId="169" fontId="10" fillId="0" borderId="0" xfId="0" applyNumberFormat="1" applyFont="1" applyAlignment="1">
      <alignment horizontal="center"/>
    </xf>
    <xf numFmtId="166" fontId="10" fillId="5" borderId="4" xfId="2" applyNumberFormat="1" applyFont="1" applyFill="1" applyBorder="1" applyAlignment="1">
      <alignment horizontal="center"/>
    </xf>
    <xf numFmtId="166" fontId="10" fillId="5" borderId="6" xfId="2" applyNumberFormat="1"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166" fontId="0" fillId="5" borderId="4" xfId="2" applyNumberFormat="1" applyFont="1" applyFill="1" applyBorder="1" applyAlignment="1">
      <alignment horizontal="center"/>
    </xf>
    <xf numFmtId="166" fontId="0" fillId="5" borderId="5" xfId="2" applyNumberFormat="1" applyFont="1" applyFill="1" applyBorder="1" applyAlignment="1">
      <alignment horizontal="center"/>
    </xf>
    <xf numFmtId="166" fontId="0" fillId="5" borderId="6" xfId="2" applyNumberFormat="1" applyFont="1" applyFill="1" applyBorder="1" applyAlignment="1">
      <alignment horizontal="center"/>
    </xf>
    <xf numFmtId="166" fontId="0" fillId="5" borderId="9" xfId="2" applyNumberFormat="1" applyFont="1" applyFill="1" applyBorder="1" applyAlignment="1">
      <alignment horizontal="center"/>
    </xf>
    <xf numFmtId="166" fontId="10" fillId="0" borderId="6" xfId="2" applyNumberFormat="1" applyFont="1" applyFill="1" applyBorder="1" applyAlignment="1">
      <alignment horizontal="center"/>
    </xf>
    <xf numFmtId="164" fontId="0" fillId="0" borderId="0" xfId="0" applyNumberFormat="1" applyAlignment="1">
      <alignment horizontal="center"/>
    </xf>
    <xf numFmtId="0" fontId="0" fillId="0" borderId="10" xfId="0" applyBorder="1" applyAlignment="1">
      <alignment horizontal="center"/>
    </xf>
    <xf numFmtId="0" fontId="15" fillId="0" borderId="0" xfId="0" applyFont="1" applyFill="1" applyBorder="1" applyAlignment="1">
      <alignment horizontal="center"/>
    </xf>
    <xf numFmtId="164" fontId="0" fillId="0" borderId="34" xfId="0" applyNumberFormat="1" applyFill="1" applyBorder="1" applyAlignment="1">
      <alignment horizontal="center"/>
    </xf>
    <xf numFmtId="0" fontId="0" fillId="6" borderId="46" xfId="0" applyFill="1" applyBorder="1" applyAlignment="1">
      <alignment horizontal="center"/>
    </xf>
    <xf numFmtId="0" fontId="0" fillId="6" borderId="0" xfId="0" applyFill="1" applyBorder="1" applyAlignment="1">
      <alignment horizontal="center"/>
    </xf>
    <xf numFmtId="164" fontId="0" fillId="6" borderId="0" xfId="0" applyNumberFormat="1" applyFill="1" applyBorder="1" applyAlignment="1">
      <alignment horizontal="center"/>
    </xf>
    <xf numFmtId="164" fontId="0" fillId="6" borderId="46" xfId="0" applyNumberFormat="1" applyFill="1" applyBorder="1" applyAlignment="1">
      <alignment horizontal="center"/>
    </xf>
    <xf numFmtId="0" fontId="0" fillId="6" borderId="1" xfId="0" applyFill="1" applyBorder="1" applyAlignment="1">
      <alignment horizontal="center"/>
    </xf>
    <xf numFmtId="0" fontId="0" fillId="6" borderId="45" xfId="0" applyFill="1" applyBorder="1" applyAlignment="1">
      <alignment horizontal="center"/>
    </xf>
    <xf numFmtId="164" fontId="0" fillId="5" borderId="34" xfId="0" applyNumberFormat="1" applyFill="1" applyBorder="1" applyAlignment="1">
      <alignment horizontal="center"/>
    </xf>
    <xf numFmtId="164" fontId="9" fillId="0" borderId="18" xfId="0" applyNumberFormat="1" applyFont="1" applyBorder="1" applyAlignment="1">
      <alignment horizontal="center"/>
    </xf>
    <xf numFmtId="164" fontId="9" fillId="0" borderId="16" xfId="0" applyNumberFormat="1" applyFont="1" applyBorder="1" applyAlignment="1">
      <alignment horizontal="center"/>
    </xf>
    <xf numFmtId="164" fontId="9" fillId="0" borderId="17" xfId="0" applyNumberFormat="1" applyFont="1" applyBorder="1" applyAlignment="1">
      <alignment horizontal="center"/>
    </xf>
    <xf numFmtId="0" fontId="0" fillId="4" borderId="40" xfId="0" quotePrefix="1" applyFill="1" applyBorder="1" applyAlignment="1">
      <alignment horizontal="center"/>
    </xf>
    <xf numFmtId="0" fontId="0" fillId="4" borderId="42" xfId="0" quotePrefix="1" applyFill="1" applyBorder="1" applyAlignment="1">
      <alignment horizontal="center"/>
    </xf>
    <xf numFmtId="0" fontId="0" fillId="4" borderId="41" xfId="0" quotePrefix="1" applyFill="1" applyBorder="1" applyAlignment="1">
      <alignment horizontal="center"/>
    </xf>
    <xf numFmtId="167" fontId="0" fillId="2" borderId="14" xfId="0" applyNumberFormat="1" applyFont="1" applyFill="1" applyBorder="1" applyAlignment="1">
      <alignment horizontal="center"/>
    </xf>
    <xf numFmtId="169" fontId="0" fillId="2" borderId="11" xfId="0" applyNumberFormat="1" applyFont="1" applyFill="1" applyBorder="1" applyAlignment="1">
      <alignment horizontal="center" wrapText="1"/>
    </xf>
    <xf numFmtId="170" fontId="0" fillId="2" borderId="12" xfId="0" applyNumberFormat="1" applyFont="1" applyFill="1" applyBorder="1" applyAlignment="1">
      <alignment horizontal="center" wrapText="1"/>
    </xf>
    <xf numFmtId="167" fontId="0" fillId="2" borderId="13" xfId="0" applyNumberFormat="1" applyFont="1" applyFill="1" applyBorder="1" applyAlignment="1">
      <alignment horizontal="center"/>
    </xf>
    <xf numFmtId="169" fontId="0" fillId="2" borderId="5" xfId="0" applyNumberFormat="1" applyFont="1" applyFill="1" applyBorder="1" applyAlignment="1">
      <alignment horizontal="center" wrapText="1"/>
    </xf>
    <xf numFmtId="170" fontId="0" fillId="2" borderId="6" xfId="0" applyNumberFormat="1" applyFont="1" applyFill="1" applyBorder="1" applyAlignment="1">
      <alignment horizontal="center" wrapText="1"/>
    </xf>
    <xf numFmtId="166" fontId="0" fillId="0" borderId="27" xfId="2" applyNumberFormat="1" applyFont="1" applyFill="1" applyBorder="1" applyAlignment="1">
      <alignment horizontal="center"/>
    </xf>
    <xf numFmtId="166" fontId="0" fillId="5" borderId="27" xfId="2" applyNumberFormat="1" applyFont="1" applyFill="1" applyBorder="1" applyAlignment="1">
      <alignment horizontal="center"/>
    </xf>
    <xf numFmtId="5" fontId="0" fillId="5" borderId="5" xfId="3" applyNumberFormat="1" applyFont="1" applyFill="1" applyBorder="1" applyAlignment="1">
      <alignment horizontal="center"/>
    </xf>
    <xf numFmtId="5" fontId="0" fillId="0" borderId="5" xfId="3" applyNumberFormat="1" applyFont="1" applyFill="1" applyBorder="1" applyAlignment="1">
      <alignment horizontal="center"/>
    </xf>
    <xf numFmtId="7" fontId="0" fillId="5" borderId="6" xfId="3" applyNumberFormat="1" applyFont="1" applyFill="1" applyBorder="1" applyAlignment="1">
      <alignment horizontal="center"/>
    </xf>
    <xf numFmtId="7" fontId="0" fillId="0" borderId="6" xfId="3" applyNumberFormat="1" applyFont="1" applyFill="1" applyBorder="1" applyAlignment="1">
      <alignment horizontal="center"/>
    </xf>
    <xf numFmtId="5" fontId="0" fillId="5" borderId="8" xfId="3" applyNumberFormat="1" applyFont="1" applyFill="1" applyBorder="1" applyAlignment="1">
      <alignment horizontal="center"/>
    </xf>
    <xf numFmtId="7" fontId="0" fillId="5" borderId="9" xfId="3" applyNumberFormat="1" applyFont="1" applyFill="1" applyBorder="1" applyAlignment="1">
      <alignment horizontal="center"/>
    </xf>
    <xf numFmtId="166" fontId="0" fillId="0" borderId="4" xfId="2" applyNumberFormat="1" applyFont="1"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center"/>
    </xf>
    <xf numFmtId="166" fontId="0" fillId="0" borderId="5" xfId="2" applyNumberFormat="1" applyFont="1" applyFill="1" applyBorder="1" applyAlignment="1">
      <alignment horizontal="center"/>
    </xf>
    <xf numFmtId="166" fontId="0" fillId="0" borderId="6" xfId="2" applyNumberFormat="1" applyFont="1" applyFill="1" applyBorder="1" applyAlignment="1">
      <alignment horizontal="center"/>
    </xf>
    <xf numFmtId="0" fontId="0" fillId="0" borderId="0" xfId="0" applyFont="1"/>
    <xf numFmtId="168" fontId="10" fillId="0" borderId="0" xfId="0" quotePrefix="1" applyNumberFormat="1" applyFont="1" applyBorder="1" applyAlignment="1">
      <alignment horizontal="center" vertical="center"/>
    </xf>
    <xf numFmtId="168" fontId="10" fillId="0" borderId="0" xfId="0" applyNumberFormat="1" applyFont="1" applyBorder="1" applyAlignment="1">
      <alignment horizontal="center" vertical="center"/>
    </xf>
    <xf numFmtId="168" fontId="0" fillId="0" borderId="0" xfId="0" applyNumberFormat="1" applyFont="1"/>
    <xf numFmtId="0" fontId="0" fillId="0" borderId="0" xfId="0" applyFont="1" applyBorder="1" applyAlignment="1">
      <alignment horizontal="center"/>
    </xf>
    <xf numFmtId="0" fontId="18" fillId="0" borderId="0" xfId="0" applyFont="1"/>
    <xf numFmtId="0" fontId="20" fillId="0" borderId="0" xfId="0" applyFont="1"/>
    <xf numFmtId="166" fontId="10" fillId="0" borderId="12" xfId="2" applyNumberFormat="1" applyFont="1" applyFill="1" applyBorder="1" applyAlignment="1">
      <alignment horizontal="center" vertical="center"/>
    </xf>
    <xf numFmtId="166" fontId="10" fillId="0" borderId="9" xfId="2" applyNumberFormat="1" applyFont="1" applyFill="1" applyBorder="1" applyAlignment="1">
      <alignment horizontal="center" vertical="center"/>
    </xf>
    <xf numFmtId="168" fontId="0" fillId="0" borderId="0" xfId="0" applyNumberFormat="1"/>
    <xf numFmtId="0" fontId="15" fillId="3" borderId="32" xfId="0" applyFont="1" applyFill="1" applyBorder="1"/>
    <xf numFmtId="0" fontId="14" fillId="3" borderId="2" xfId="0" applyFont="1" applyFill="1" applyBorder="1" applyAlignment="1">
      <alignment horizontal="center"/>
    </xf>
    <xf numFmtId="0" fontId="0" fillId="0" borderId="0" xfId="0" applyFill="1" applyBorder="1" applyAlignment="1">
      <alignment horizontal="center"/>
    </xf>
    <xf numFmtId="0" fontId="15" fillId="0" borderId="0" xfId="0" applyFont="1" applyFill="1"/>
    <xf numFmtId="0" fontId="0" fillId="0" borderId="0" xfId="0" applyBorder="1"/>
    <xf numFmtId="0" fontId="19" fillId="3" borderId="31" xfId="0" applyFont="1" applyFill="1" applyBorder="1" applyAlignment="1">
      <alignment horizontal="left"/>
    </xf>
    <xf numFmtId="0" fontId="15" fillId="3" borderId="33" xfId="0" applyFont="1" applyFill="1" applyBorder="1"/>
    <xf numFmtId="166" fontId="10" fillId="5" borderId="12" xfId="2" applyNumberFormat="1" applyFont="1" applyFill="1" applyBorder="1" applyAlignment="1">
      <alignment horizontal="center" vertical="center"/>
    </xf>
    <xf numFmtId="166" fontId="0" fillId="0" borderId="13" xfId="2" applyNumberFormat="1" applyFont="1" applyFill="1" applyBorder="1" applyAlignment="1">
      <alignment horizontal="center"/>
    </xf>
    <xf numFmtId="166" fontId="0" fillId="5" borderId="13" xfId="2" applyNumberFormat="1" applyFont="1" applyFill="1" applyBorder="1" applyAlignment="1">
      <alignment horizontal="center"/>
    </xf>
    <xf numFmtId="0" fontId="19" fillId="3" borderId="2" xfId="0" applyFont="1" applyFill="1" applyBorder="1" applyAlignment="1">
      <alignment horizontal="center" vertical="center"/>
    </xf>
    <xf numFmtId="0" fontId="16" fillId="3" borderId="2" xfId="0" applyFont="1" applyFill="1" applyBorder="1" applyAlignment="1">
      <alignment horizontal="center" vertical="center"/>
    </xf>
    <xf numFmtId="166" fontId="0" fillId="5" borderId="8" xfId="2" applyNumberFormat="1" applyFont="1" applyFill="1" applyBorder="1" applyAlignment="1">
      <alignment horizontal="center"/>
    </xf>
    <xf numFmtId="5" fontId="14" fillId="3" borderId="2" xfId="1" applyNumberFormat="1" applyFont="1" applyFill="1" applyBorder="1" applyAlignment="1">
      <alignment horizontal="center"/>
    </xf>
    <xf numFmtId="10" fontId="14" fillId="3" borderId="2" xfId="2" applyNumberFormat="1" applyFont="1" applyFill="1" applyBorder="1" applyAlignment="1">
      <alignment horizontal="center"/>
    </xf>
    <xf numFmtId="0" fontId="14" fillId="3" borderId="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22" fillId="0" borderId="0" xfId="0" applyFont="1"/>
    <xf numFmtId="0" fontId="0" fillId="0" borderId="0" xfId="0" applyAlignment="1">
      <alignment horizontal="left" vertical="center"/>
    </xf>
    <xf numFmtId="166" fontId="0" fillId="5" borderId="7" xfId="2" applyNumberFormat="1" applyFont="1" applyFill="1" applyBorder="1" applyAlignment="1">
      <alignment horizontal="center"/>
    </xf>
    <xf numFmtId="0" fontId="9" fillId="0" borderId="0" xfId="0" applyFont="1" applyAlignment="1">
      <alignment horizontal="center" vertical="center"/>
    </xf>
    <xf numFmtId="168" fontId="0" fillId="0" borderId="0" xfId="0" applyNumberFormat="1" applyAlignment="1">
      <alignment horizontal="left" vertical="center"/>
    </xf>
    <xf numFmtId="0" fontId="10" fillId="0" borderId="0" xfId="0" applyFont="1" applyAlignment="1">
      <alignment vertical="center"/>
    </xf>
    <xf numFmtId="0" fontId="21" fillId="7" borderId="2" xfId="0" applyFont="1" applyFill="1" applyBorder="1" applyAlignment="1">
      <alignment horizontal="center" vertical="center" wrapText="1"/>
    </xf>
    <xf numFmtId="0" fontId="9" fillId="0" borderId="0" xfId="0" applyFont="1"/>
    <xf numFmtId="171" fontId="0" fillId="0" borderId="14" xfId="0" applyNumberFormat="1" applyFont="1" applyFill="1" applyBorder="1" applyAlignment="1">
      <alignment horizontal="center"/>
    </xf>
    <xf numFmtId="171" fontId="0" fillId="5" borderId="13" xfId="0" applyNumberFormat="1" applyFont="1" applyFill="1" applyBorder="1" applyAlignment="1">
      <alignment horizontal="center"/>
    </xf>
    <xf numFmtId="171" fontId="0" fillId="5" borderId="15" xfId="0" applyNumberFormat="1" applyFont="1" applyFill="1" applyBorder="1" applyAlignment="1">
      <alignment horizontal="center"/>
    </xf>
    <xf numFmtId="0" fontId="13" fillId="0" borderId="0" xfId="0" applyFont="1" applyFill="1" applyBorder="1" applyAlignment="1">
      <alignment horizontal="left"/>
    </xf>
    <xf numFmtId="171" fontId="0" fillId="0" borderId="0" xfId="0" applyNumberFormat="1" applyFont="1" applyFill="1" applyBorder="1" applyAlignment="1">
      <alignment horizontal="center"/>
    </xf>
    <xf numFmtId="0" fontId="18" fillId="0" borderId="0" xfId="0" applyFont="1" applyAlignment="1">
      <alignment horizontal="left"/>
    </xf>
    <xf numFmtId="168" fontId="18" fillId="0" borderId="0" xfId="0" applyNumberFormat="1" applyFont="1" applyAlignment="1">
      <alignment horizontal="center"/>
    </xf>
    <xf numFmtId="0" fontId="0" fillId="0" borderId="0" xfId="0" applyFill="1"/>
    <xf numFmtId="0" fontId="18" fillId="0" borderId="0" xfId="0" applyFont="1" applyFill="1" applyBorder="1" applyAlignment="1">
      <alignment horizontal="left"/>
    </xf>
    <xf numFmtId="0" fontId="18" fillId="0" borderId="0" xfId="0" applyFont="1" applyFill="1" applyBorder="1"/>
    <xf numFmtId="0" fontId="0" fillId="0" borderId="0" xfId="0" applyFill="1" applyBorder="1"/>
    <xf numFmtId="169" fontId="26" fillId="0" borderId="4" xfId="0" applyNumberFormat="1" applyFont="1" applyFill="1" applyBorder="1" applyAlignment="1">
      <alignment horizontal="center" vertical="center"/>
    </xf>
    <xf numFmtId="169" fontId="26" fillId="0" borderId="5" xfId="0" applyNumberFormat="1" applyFont="1" applyFill="1" applyBorder="1" applyAlignment="1">
      <alignment horizontal="center" vertical="center"/>
    </xf>
    <xf numFmtId="169" fontId="0" fillId="0" borderId="4" xfId="0" applyNumberFormat="1" applyBorder="1" applyAlignment="1">
      <alignment horizontal="center" vertical="center"/>
    </xf>
    <xf numFmtId="169" fontId="0" fillId="0" borderId="5" xfId="0" applyNumberFormat="1" applyBorder="1" applyAlignment="1">
      <alignment horizontal="center" vertical="center"/>
    </xf>
    <xf numFmtId="169" fontId="0" fillId="0" borderId="7" xfId="0" applyNumberForma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170" fontId="0" fillId="2" borderId="3" xfId="0" quotePrefix="1" applyNumberFormat="1" applyFill="1" applyBorder="1" applyAlignment="1">
      <alignment horizontal="center" wrapText="1"/>
    </xf>
    <xf numFmtId="170" fontId="0" fillId="2" borderId="6" xfId="0" quotePrefix="1" applyNumberFormat="1" applyFill="1" applyBorder="1" applyAlignment="1">
      <alignment horizontal="center" wrapText="1"/>
    </xf>
    <xf numFmtId="0" fontId="27" fillId="0" borderId="0" xfId="0" applyFont="1"/>
    <xf numFmtId="0" fontId="14" fillId="3" borderId="2" xfId="0" applyFont="1" applyFill="1" applyBorder="1" applyAlignment="1">
      <alignment horizontal="center" vertical="center"/>
    </xf>
    <xf numFmtId="0" fontId="0" fillId="0" borderId="0" xfId="0" applyBorder="1" applyAlignment="1">
      <alignment vertical="top"/>
    </xf>
    <xf numFmtId="0" fontId="10" fillId="0" borderId="0" xfId="6" applyFont="1"/>
    <xf numFmtId="0" fontId="10" fillId="0" borderId="0" xfId="6" applyFont="1" applyAlignment="1">
      <alignment wrapText="1"/>
    </xf>
    <xf numFmtId="0" fontId="10" fillId="0" borderId="0" xfId="6" applyFont="1" applyProtection="1"/>
    <xf numFmtId="0" fontId="10" fillId="0" borderId="0" xfId="6" applyFont="1" applyBorder="1" applyProtection="1"/>
    <xf numFmtId="0" fontId="10" fillId="0" borderId="0" xfId="6" applyFont="1" applyBorder="1"/>
    <xf numFmtId="0" fontId="10" fillId="0" borderId="0" xfId="6" applyFont="1" applyAlignment="1" applyProtection="1">
      <alignment vertical="top"/>
    </xf>
    <xf numFmtId="168" fontId="0" fillId="0" borderId="0" xfId="0" applyNumberFormat="1" applyAlignment="1">
      <alignment horizontal="left"/>
    </xf>
    <xf numFmtId="168" fontId="0" fillId="0" borderId="0" xfId="0" applyNumberFormat="1" applyAlignment="1">
      <alignment horizontal="center"/>
    </xf>
    <xf numFmtId="0" fontId="23" fillId="0" borderId="0" xfId="21" applyFont="1"/>
    <xf numFmtId="0" fontId="26" fillId="2" borderId="2" xfId="21" applyFont="1" applyFill="1" applyBorder="1" applyProtection="1"/>
    <xf numFmtId="0" fontId="26" fillId="0" borderId="0" xfId="21" applyFont="1"/>
    <xf numFmtId="0" fontId="26" fillId="0" borderId="46" xfId="21" applyFont="1" applyBorder="1"/>
    <xf numFmtId="0" fontId="0" fillId="0" borderId="0" xfId="0" applyFill="1" applyBorder="1" applyAlignment="1"/>
    <xf numFmtId="0" fontId="31" fillId="0" borderId="0" xfId="0" applyFont="1" applyFill="1" applyBorder="1" applyAlignment="1">
      <alignment horizontal="center"/>
    </xf>
    <xf numFmtId="0" fontId="9" fillId="0" borderId="0" xfId="0" applyFont="1" applyAlignment="1">
      <alignment horizontal="left"/>
    </xf>
    <xf numFmtId="164" fontId="0" fillId="0" borderId="5" xfId="0" applyNumberFormat="1" applyFill="1" applyBorder="1" applyAlignment="1">
      <alignment horizontal="center"/>
    </xf>
    <xf numFmtId="164" fontId="0" fillId="5" borderId="5" xfId="0" applyNumberFormat="1" applyFill="1" applyBorder="1" applyAlignment="1">
      <alignment horizontal="center"/>
    </xf>
    <xf numFmtId="0" fontId="14" fillId="3" borderId="2" xfId="0" applyFont="1" applyFill="1" applyBorder="1" applyAlignment="1">
      <alignment horizontal="center"/>
    </xf>
    <xf numFmtId="166" fontId="0" fillId="0" borderId="0" xfId="2" applyNumberFormat="1" applyFont="1"/>
    <xf numFmtId="168" fontId="0" fillId="0" borderId="0" xfId="0" applyNumberFormat="1" applyFont="1" applyAlignment="1">
      <alignment horizontal="center"/>
    </xf>
    <xf numFmtId="37" fontId="0" fillId="0" borderId="0" xfId="3" applyNumberFormat="1" applyFont="1" applyFill="1" applyBorder="1" applyAlignment="1">
      <alignment horizontal="center" wrapText="1"/>
    </xf>
    <xf numFmtId="0" fontId="19" fillId="0" borderId="0" xfId="0" applyFont="1" applyFill="1" applyBorder="1" applyAlignment="1">
      <alignment horizontal="left"/>
    </xf>
    <xf numFmtId="37" fontId="0" fillId="0" borderId="0" xfId="3" applyNumberFormat="1" applyFont="1" applyBorder="1" applyAlignment="1">
      <alignment horizontal="center" wrapText="1"/>
    </xf>
    <xf numFmtId="168" fontId="0" fillId="0" borderId="0" xfId="2" applyNumberFormat="1" applyFont="1" applyAlignment="1">
      <alignment horizontal="right"/>
    </xf>
    <xf numFmtId="168" fontId="10" fillId="0" borderId="0" xfId="0" applyNumberFormat="1" applyFont="1" applyAlignment="1">
      <alignment horizontal="center"/>
    </xf>
    <xf numFmtId="168" fontId="10" fillId="0" borderId="0" xfId="0" applyNumberFormat="1" applyFont="1" applyAlignment="1">
      <alignment horizontal="left"/>
    </xf>
    <xf numFmtId="0" fontId="32" fillId="0" borderId="0" xfId="0" applyFont="1"/>
    <xf numFmtId="168" fontId="22" fillId="0" borderId="0" xfId="0" applyNumberFormat="1" applyFont="1"/>
    <xf numFmtId="0" fontId="22" fillId="0" borderId="0" xfId="0" quotePrefix="1" applyFont="1"/>
    <xf numFmtId="169" fontId="0" fillId="0" borderId="8" xfId="0" applyNumberFormat="1" applyBorder="1" applyAlignment="1">
      <alignment horizontal="center" vertical="center"/>
    </xf>
    <xf numFmtId="0" fontId="22" fillId="0" borderId="0" xfId="0" quotePrefix="1" applyFont="1" applyAlignment="1">
      <alignment horizontal="left" vertical="center"/>
    </xf>
    <xf numFmtId="0" fontId="0" fillId="0" borderId="0" xfId="0"/>
    <xf numFmtId="0" fontId="14" fillId="3" borderId="2" xfId="0" applyFont="1" applyFill="1" applyBorder="1" applyAlignment="1">
      <alignment horizontal="center"/>
    </xf>
    <xf numFmtId="0" fontId="9" fillId="0" borderId="0" xfId="0" applyFont="1" applyAlignment="1">
      <alignment wrapText="1"/>
    </xf>
    <xf numFmtId="0" fontId="9" fillId="0" borderId="0" xfId="0" applyFont="1" applyAlignment="1">
      <alignment vertical="top" wrapText="1"/>
    </xf>
    <xf numFmtId="0" fontId="0" fillId="0" borderId="0" xfId="0" applyFont="1" applyBorder="1"/>
    <xf numFmtId="169" fontId="11" fillId="0" borderId="0" xfId="0" applyNumberFormat="1" applyFont="1" applyBorder="1" applyAlignment="1">
      <alignment wrapText="1"/>
    </xf>
    <xf numFmtId="169" fontId="11" fillId="0" borderId="0" xfId="0" applyNumberFormat="1" applyFont="1" applyBorder="1" applyAlignment="1">
      <alignment horizontal="left" wrapText="1"/>
    </xf>
    <xf numFmtId="0" fontId="0" fillId="0" borderId="0" xfId="0"/>
    <xf numFmtId="1" fontId="0" fillId="0" borderId="0" xfId="0" applyNumberFormat="1"/>
    <xf numFmtId="0" fontId="10" fillId="0" borderId="0" xfId="0" applyFont="1"/>
    <xf numFmtId="166" fontId="10" fillId="0" borderId="0" xfId="2" applyNumberFormat="1" applyFont="1" applyBorder="1" applyAlignment="1">
      <alignment horizontal="center"/>
    </xf>
    <xf numFmtId="0" fontId="10" fillId="0" borderId="0" xfId="0" applyFont="1" applyBorder="1"/>
    <xf numFmtId="0" fontId="11" fillId="0" borderId="0" xfId="0" applyFont="1" applyBorder="1" applyAlignment="1">
      <alignment horizontal="left" vertical="top" wrapText="1"/>
    </xf>
    <xf numFmtId="166" fontId="10" fillId="0" borderId="51" xfId="2" applyNumberFormat="1" applyFont="1" applyBorder="1" applyAlignment="1">
      <alignment horizontal="center"/>
    </xf>
    <xf numFmtId="166" fontId="10" fillId="0" borderId="5" xfId="2" applyNumberFormat="1" applyFont="1" applyFill="1" applyBorder="1" applyAlignment="1">
      <alignment horizontal="center"/>
    </xf>
    <xf numFmtId="166" fontId="10" fillId="0" borderId="3" xfId="2" applyNumberFormat="1" applyFont="1" applyBorder="1" applyAlignment="1">
      <alignment horizontal="center"/>
    </xf>
    <xf numFmtId="166" fontId="10" fillId="5" borderId="5" xfId="2" applyNumberFormat="1" applyFont="1" applyFill="1" applyBorder="1" applyAlignment="1">
      <alignment horizontal="center"/>
    </xf>
    <xf numFmtId="0" fontId="10" fillId="0" borderId="0" xfId="0" applyFont="1" applyBorder="1" applyAlignment="1">
      <alignment horizontal="center" vertical="top" wrapText="1"/>
    </xf>
    <xf numFmtId="166" fontId="10" fillId="0" borderId="4" xfId="2" applyNumberFormat="1" applyFont="1" applyBorder="1" applyAlignment="1">
      <alignment horizontal="center"/>
    </xf>
    <xf numFmtId="166" fontId="10" fillId="0" borderId="5" xfId="2" applyNumberFormat="1" applyFont="1" applyBorder="1" applyAlignment="1">
      <alignment horizontal="center"/>
    </xf>
    <xf numFmtId="166" fontId="10" fillId="0" borderId="7" xfId="2" applyNumberFormat="1" applyFont="1" applyBorder="1" applyAlignment="1">
      <alignment horizontal="center"/>
    </xf>
    <xf numFmtId="166" fontId="10" fillId="0" borderId="8" xfId="2" applyNumberFormat="1" applyFont="1" applyBorder="1" applyAlignment="1">
      <alignment horizontal="center"/>
    </xf>
    <xf numFmtId="166" fontId="10" fillId="0" borderId="42" xfId="2" applyNumberFormat="1" applyFont="1" applyBorder="1" applyAlignment="1">
      <alignment horizontal="center"/>
    </xf>
    <xf numFmtId="0" fontId="35" fillId="0" borderId="0" xfId="0" applyFont="1"/>
    <xf numFmtId="0" fontId="10" fillId="0" borderId="0" xfId="0" applyFont="1" applyBorder="1" applyAlignment="1">
      <alignment vertical="top" wrapText="1"/>
    </xf>
    <xf numFmtId="0" fontId="11" fillId="0" borderId="0" xfId="0" applyFont="1"/>
    <xf numFmtId="0" fontId="0" fillId="0" borderId="19" xfId="0" applyBorder="1" applyAlignment="1">
      <alignment vertical="top"/>
    </xf>
    <xf numFmtId="0" fontId="0" fillId="0" borderId="46" xfId="0" applyBorder="1" applyAlignment="1">
      <alignment vertical="top"/>
    </xf>
    <xf numFmtId="0" fontId="15" fillId="0" borderId="0" xfId="0" applyFont="1" applyFill="1" applyBorder="1" applyAlignment="1">
      <alignment horizontal="center" vertical="center"/>
    </xf>
    <xf numFmtId="166" fontId="0" fillId="7" borderId="42" xfId="2" applyNumberFormat="1" applyFont="1" applyFill="1" applyBorder="1" applyAlignment="1">
      <alignment horizontal="center"/>
    </xf>
    <xf numFmtId="0" fontId="18" fillId="7" borderId="32" xfId="0" applyFont="1" applyFill="1" applyBorder="1" applyAlignment="1">
      <alignment horizontal="center" vertical="center"/>
    </xf>
    <xf numFmtId="0" fontId="0" fillId="7" borderId="43" xfId="0" quotePrefix="1" applyFill="1" applyBorder="1" applyAlignment="1">
      <alignment horizontal="center" vertical="center"/>
    </xf>
    <xf numFmtId="0" fontId="0" fillId="7" borderId="40" xfId="0" quotePrefix="1" applyFill="1" applyBorder="1" applyAlignment="1">
      <alignment horizontal="center" vertical="center"/>
    </xf>
    <xf numFmtId="0" fontId="0" fillId="7" borderId="42" xfId="0" quotePrefix="1" applyFill="1" applyBorder="1" applyAlignment="1">
      <alignment horizontal="center" vertical="center"/>
    </xf>
    <xf numFmtId="0" fontId="0" fillId="7" borderId="43" xfId="0" quotePrefix="1" applyFill="1" applyBorder="1" applyAlignment="1">
      <alignment horizontal="center"/>
    </xf>
    <xf numFmtId="0" fontId="0" fillId="7" borderId="40" xfId="0" quotePrefix="1" applyFill="1" applyBorder="1" applyAlignment="1">
      <alignment horizontal="center"/>
    </xf>
    <xf numFmtId="0" fontId="0" fillId="7" borderId="42" xfId="0" quotePrefix="1" applyFill="1" applyBorder="1" applyAlignment="1">
      <alignment horizontal="center"/>
    </xf>
    <xf numFmtId="164" fontId="0" fillId="0" borderId="3" xfId="0" applyNumberFormat="1" applyFill="1" applyBorder="1" applyAlignment="1">
      <alignment horizontal="center"/>
    </xf>
    <xf numFmtId="164" fontId="0" fillId="0" borderId="11" xfId="0" applyNumberFormat="1" applyFill="1" applyBorder="1" applyAlignment="1">
      <alignment horizontal="center"/>
    </xf>
    <xf numFmtId="164" fontId="0" fillId="0" borderId="58" xfId="0" applyNumberFormat="1" applyFill="1" applyBorder="1" applyAlignment="1">
      <alignment horizontal="center"/>
    </xf>
    <xf numFmtId="164" fontId="0" fillId="5" borderId="27" xfId="0" applyNumberFormat="1" applyFill="1" applyBorder="1" applyAlignment="1">
      <alignment horizontal="center"/>
    </xf>
    <xf numFmtId="0" fontId="21" fillId="7" borderId="4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3" xfId="0" applyFont="1" applyFill="1" applyBorder="1" applyAlignment="1">
      <alignment horizontal="center" vertical="center" wrapText="1"/>
    </xf>
    <xf numFmtId="0" fontId="9" fillId="7" borderId="40" xfId="0" applyFont="1" applyFill="1" applyBorder="1" applyAlignment="1">
      <alignment horizontal="center" vertical="center" wrapText="1"/>
    </xf>
    <xf numFmtId="0" fontId="9" fillId="7" borderId="42" xfId="0" applyFont="1" applyFill="1" applyBorder="1" applyAlignment="1">
      <alignment horizontal="center" vertical="center" wrapText="1"/>
    </xf>
    <xf numFmtId="0" fontId="0" fillId="5" borderId="15" xfId="0" applyFill="1" applyBorder="1" applyAlignment="1">
      <alignment horizontal="center"/>
    </xf>
    <xf numFmtId="0" fontId="0" fillId="0" borderId="0" xfId="0"/>
    <xf numFmtId="0" fontId="0" fillId="0" borderId="31" xfId="0" applyBorder="1"/>
    <xf numFmtId="166" fontId="0" fillId="0" borderId="3" xfId="2" applyNumberFormat="1" applyFont="1" applyFill="1" applyBorder="1" applyAlignment="1">
      <alignment horizontal="center"/>
    </xf>
    <xf numFmtId="166" fontId="8" fillId="5" borderId="6" xfId="2" applyNumberFormat="1" applyFont="1" applyFill="1" applyBorder="1" applyAlignment="1">
      <alignment horizontal="center"/>
    </xf>
    <xf numFmtId="166" fontId="8" fillId="0" borderId="6" xfId="2" applyNumberFormat="1" applyFont="1" applyFill="1" applyBorder="1" applyAlignment="1">
      <alignment horizontal="center"/>
    </xf>
    <xf numFmtId="0" fontId="15" fillId="0" borderId="0" xfId="0" applyFont="1"/>
    <xf numFmtId="172" fontId="0" fillId="0" borderId="6" xfId="2" applyNumberFormat="1" applyFont="1" applyFill="1" applyBorder="1" applyAlignment="1">
      <alignment horizontal="center"/>
    </xf>
    <xf numFmtId="0" fontId="22" fillId="0" borderId="0" xfId="0" quotePrefix="1" applyFont="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0" fillId="0" borderId="0" xfId="0"/>
    <xf numFmtId="1" fontId="10" fillId="0" borderId="0" xfId="0" applyNumberFormat="1" applyFont="1" applyFill="1" applyBorder="1" applyAlignment="1">
      <alignment horizontal="center" vertical="center"/>
    </xf>
    <xf numFmtId="169" fontId="10" fillId="0" borderId="0" xfId="0" applyNumberFormat="1" applyFont="1" applyFill="1" applyBorder="1" applyAlignment="1">
      <alignment horizontal="center" vertical="center"/>
    </xf>
    <xf numFmtId="166" fontId="10" fillId="0" borderId="0" xfId="2" applyNumberFormat="1" applyFont="1" applyFill="1" applyBorder="1" applyAlignment="1">
      <alignment horizontal="center" vertical="center"/>
    </xf>
    <xf numFmtId="0" fontId="0" fillId="0" borderId="0" xfId="0"/>
    <xf numFmtId="166" fontId="0" fillId="5" borderId="15" xfId="2" applyNumberFormat="1" applyFont="1" applyFill="1" applyBorder="1" applyAlignment="1">
      <alignment horizontal="center"/>
    </xf>
    <xf numFmtId="166" fontId="0" fillId="0" borderId="14" xfId="2" applyNumberFormat="1" applyFont="1" applyFill="1" applyBorder="1" applyAlignment="1">
      <alignment horizontal="center"/>
    </xf>
    <xf numFmtId="0" fontId="0" fillId="0" borderId="0" xfId="0" applyProtection="1">
      <protection locked="0"/>
    </xf>
    <xf numFmtId="0" fontId="0" fillId="0" borderId="51" xfId="0" applyNumberFormat="1" applyBorder="1" applyAlignment="1" applyProtection="1">
      <alignment horizontal="center" vertical="center"/>
      <protection locked="0"/>
    </xf>
    <xf numFmtId="5" fontId="0" fillId="0" borderId="52" xfId="1" applyNumberFormat="1" applyFont="1" applyBorder="1" applyAlignment="1" applyProtection="1">
      <alignment horizontal="center" vertical="center"/>
      <protection locked="0"/>
    </xf>
    <xf numFmtId="10" fontId="0" fillId="0" borderId="3" xfId="2" applyNumberFormat="1" applyFont="1" applyBorder="1" applyAlignment="1" applyProtection="1">
      <alignment horizontal="center" vertical="center"/>
      <protection locked="0"/>
    </xf>
    <xf numFmtId="0" fontId="0" fillId="5" borderId="4" xfId="0" applyNumberFormat="1" applyFill="1" applyBorder="1" applyAlignment="1" applyProtection="1">
      <alignment horizontal="center" vertical="center"/>
      <protection locked="0"/>
    </xf>
    <xf numFmtId="5" fontId="0" fillId="5" borderId="5" xfId="1" applyNumberFormat="1" applyFont="1" applyFill="1" applyBorder="1" applyAlignment="1" applyProtection="1">
      <alignment horizontal="center" vertical="center"/>
      <protection locked="0"/>
    </xf>
    <xf numFmtId="10" fontId="0" fillId="5" borderId="6" xfId="2" applyNumberFormat="1" applyFont="1" applyFill="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5" fontId="0" fillId="0" borderId="5" xfId="1" applyNumberFormat="1" applyFont="1" applyBorder="1" applyAlignment="1" applyProtection="1">
      <alignment horizontal="center" vertical="center"/>
      <protection locked="0"/>
    </xf>
    <xf numFmtId="10" fontId="0" fillId="0" borderId="6" xfId="2" applyNumberFormat="1" applyFont="1" applyBorder="1" applyAlignment="1" applyProtection="1">
      <alignment horizontal="center" vertical="center"/>
      <protection locked="0"/>
    </xf>
    <xf numFmtId="5" fontId="0" fillId="5" borderId="5" xfId="1" quotePrefix="1" applyNumberFormat="1" applyFont="1" applyFill="1" applyBorder="1" applyAlignment="1" applyProtection="1">
      <alignment horizontal="center" vertical="center"/>
      <protection locked="0"/>
    </xf>
    <xf numFmtId="0" fontId="0" fillId="5" borderId="7" xfId="0" applyNumberFormat="1" applyFill="1" applyBorder="1" applyAlignment="1" applyProtection="1">
      <alignment horizontal="center" vertical="center"/>
      <protection locked="0"/>
    </xf>
    <xf numFmtId="5" fontId="0" fillId="5" borderId="8" xfId="1" applyNumberFormat="1" applyFont="1" applyFill="1" applyBorder="1" applyAlignment="1" applyProtection="1">
      <alignment horizontal="center" vertical="center"/>
      <protection locked="0"/>
    </xf>
    <xf numFmtId="10" fontId="0" fillId="5" borderId="9" xfId="2" applyNumberFormat="1" applyFont="1" applyFill="1" applyBorder="1" applyAlignment="1" applyProtection="1">
      <alignment horizontal="center" vertical="center"/>
      <protection locked="0"/>
    </xf>
    <xf numFmtId="167" fontId="0" fillId="0" borderId="10" xfId="0" applyNumberFormat="1" applyFont="1" applyBorder="1" applyAlignment="1" applyProtection="1">
      <alignment horizontal="center"/>
      <protection locked="0"/>
    </xf>
    <xf numFmtId="167" fontId="0" fillId="0" borderId="47" xfId="0" applyNumberFormat="1" applyFont="1" applyBorder="1" applyAlignment="1" applyProtection="1">
      <alignment horizontal="center"/>
      <protection locked="0"/>
    </xf>
    <xf numFmtId="166" fontId="0" fillId="0" borderId="52" xfId="2" applyNumberFormat="1" applyFont="1" applyBorder="1" applyAlignment="1" applyProtection="1">
      <alignment horizontal="center"/>
      <protection locked="0"/>
    </xf>
    <xf numFmtId="167" fontId="0" fillId="5" borderId="4" xfId="0" applyNumberFormat="1" applyFont="1" applyFill="1" applyBorder="1" applyAlignment="1" applyProtection="1">
      <alignment horizontal="center"/>
      <protection locked="0"/>
    </xf>
    <xf numFmtId="167" fontId="0" fillId="5" borderId="23" xfId="0" applyNumberFormat="1" applyFont="1" applyFill="1" applyBorder="1" applyAlignment="1" applyProtection="1">
      <alignment horizontal="center"/>
      <protection locked="0"/>
    </xf>
    <xf numFmtId="166" fontId="0" fillId="5" borderId="5" xfId="2" applyNumberFormat="1" applyFont="1" applyFill="1" applyBorder="1" applyAlignment="1" applyProtection="1">
      <alignment horizontal="center"/>
      <protection locked="0"/>
    </xf>
    <xf numFmtId="167" fontId="0" fillId="0" borderId="4" xfId="0" applyNumberFormat="1" applyFont="1" applyBorder="1" applyAlignment="1" applyProtection="1">
      <alignment horizontal="center"/>
      <protection locked="0"/>
    </xf>
    <xf numFmtId="167" fontId="0" fillId="0" borderId="23" xfId="0" applyNumberFormat="1" applyFont="1" applyBorder="1" applyAlignment="1" applyProtection="1">
      <alignment horizontal="center"/>
      <protection locked="0"/>
    </xf>
    <xf numFmtId="166" fontId="0" fillId="0" borderId="5" xfId="2" applyNumberFormat="1" applyFont="1" applyBorder="1" applyAlignment="1" applyProtection="1">
      <alignment horizontal="center"/>
      <protection locked="0"/>
    </xf>
    <xf numFmtId="167" fontId="0" fillId="0" borderId="4" xfId="0" applyNumberFormat="1" applyFont="1" applyFill="1" applyBorder="1" applyAlignment="1" applyProtection="1">
      <alignment horizontal="center"/>
      <protection locked="0"/>
    </xf>
    <xf numFmtId="167" fontId="0" fillId="0" borderId="23" xfId="0" applyNumberFormat="1" applyFont="1" applyFill="1" applyBorder="1" applyAlignment="1" applyProtection="1">
      <alignment horizontal="center"/>
      <protection locked="0"/>
    </xf>
    <xf numFmtId="166" fontId="0" fillId="0" borderId="5" xfId="2" applyNumberFormat="1" applyFont="1" applyFill="1" applyBorder="1" applyAlignment="1" applyProtection="1">
      <alignment horizontal="center"/>
      <protection locked="0"/>
    </xf>
    <xf numFmtId="167" fontId="0" fillId="5" borderId="7" xfId="0" applyNumberFormat="1" applyFont="1" applyFill="1" applyBorder="1" applyAlignment="1" applyProtection="1">
      <alignment horizontal="center"/>
      <protection locked="0"/>
    </xf>
    <xf numFmtId="167" fontId="0" fillId="5" borderId="25" xfId="0" applyNumberFormat="1" applyFont="1" applyFill="1" applyBorder="1" applyAlignment="1" applyProtection="1">
      <alignment horizontal="center"/>
      <protection locked="0"/>
    </xf>
    <xf numFmtId="166" fontId="0" fillId="5" borderId="8" xfId="2" applyNumberFormat="1" applyFont="1" applyFill="1" applyBorder="1" applyAlignment="1" applyProtection="1">
      <alignment horizontal="center"/>
      <protection locked="0"/>
    </xf>
    <xf numFmtId="166" fontId="0" fillId="0" borderId="3" xfId="2" applyNumberFormat="1" applyFont="1" applyBorder="1" applyAlignment="1" applyProtection="1">
      <alignment horizontal="center" vertical="center"/>
      <protection locked="0"/>
    </xf>
    <xf numFmtId="166" fontId="0" fillId="5" borderId="6" xfId="2" applyNumberFormat="1" applyFont="1" applyFill="1" applyBorder="1" applyAlignment="1" applyProtection="1">
      <alignment horizontal="center" vertical="center"/>
      <protection locked="0"/>
    </xf>
    <xf numFmtId="166" fontId="0" fillId="0" borderId="6" xfId="2" applyNumberFormat="1" applyFont="1" applyBorder="1" applyAlignment="1" applyProtection="1">
      <alignment horizontal="center" vertical="center"/>
      <protection locked="0"/>
    </xf>
    <xf numFmtId="166" fontId="0" fillId="5" borderId="9" xfId="2" applyNumberFormat="1" applyFont="1" applyFill="1" applyBorder="1" applyAlignment="1" applyProtection="1">
      <alignment horizontal="center" vertical="center"/>
      <protection locked="0"/>
    </xf>
    <xf numFmtId="169" fontId="10" fillId="0" borderId="34" xfId="0" applyNumberFormat="1" applyFont="1" applyFill="1" applyBorder="1" applyAlignment="1" applyProtection="1">
      <alignment horizontal="center" vertical="center"/>
      <protection locked="0"/>
    </xf>
    <xf numFmtId="169" fontId="10" fillId="0" borderId="11" xfId="0" applyNumberFormat="1" applyFont="1" applyFill="1" applyBorder="1" applyAlignment="1" applyProtection="1">
      <alignment horizontal="center" vertical="center"/>
      <protection locked="0"/>
    </xf>
    <xf numFmtId="169" fontId="10" fillId="5" borderId="34" xfId="0" applyNumberFormat="1" applyFont="1" applyFill="1" applyBorder="1" applyAlignment="1" applyProtection="1">
      <alignment horizontal="center" vertical="center"/>
      <protection locked="0"/>
    </xf>
    <xf numFmtId="169" fontId="10" fillId="5" borderId="11" xfId="0" applyNumberFormat="1" applyFont="1" applyFill="1" applyBorder="1" applyAlignment="1" applyProtection="1">
      <alignment horizontal="center" vertical="center"/>
      <protection locked="0"/>
    </xf>
    <xf numFmtId="169" fontId="10" fillId="0" borderId="28" xfId="0" applyNumberFormat="1" applyFont="1" applyFill="1" applyBorder="1" applyAlignment="1" applyProtection="1">
      <alignment horizontal="center" vertical="center"/>
      <protection locked="0"/>
    </xf>
    <xf numFmtId="169" fontId="10" fillId="0" borderId="8" xfId="0" applyNumberFormat="1" applyFont="1" applyFill="1" applyBorder="1" applyAlignment="1" applyProtection="1">
      <alignment horizontal="center" vertical="center"/>
      <protection locked="0"/>
    </xf>
    <xf numFmtId="169" fontId="26" fillId="0" borderId="4" xfId="0" applyNumberFormat="1" applyFont="1" applyFill="1" applyBorder="1" applyAlignment="1" applyProtection="1">
      <alignment horizontal="center" vertical="center"/>
      <protection locked="0"/>
    </xf>
    <xf numFmtId="169" fontId="26" fillId="0" borderId="5" xfId="0" applyNumberFormat="1" applyFont="1" applyFill="1" applyBorder="1" applyAlignment="1" applyProtection="1">
      <alignment horizontal="center" vertical="center"/>
      <protection locked="0"/>
    </xf>
    <xf numFmtId="169" fontId="26" fillId="0" borderId="7" xfId="0" applyNumberFormat="1" applyFont="1" applyFill="1" applyBorder="1" applyAlignment="1" applyProtection="1">
      <alignment horizontal="center" vertical="center"/>
      <protection locked="0"/>
    </xf>
    <xf numFmtId="169" fontId="26" fillId="0" borderId="8" xfId="0" applyNumberFormat="1" applyFont="1" applyFill="1" applyBorder="1" applyAlignment="1" applyProtection="1">
      <alignment horizontal="center" vertical="center"/>
      <protection locked="0"/>
    </xf>
    <xf numFmtId="169" fontId="26" fillId="0" borderId="4" xfId="0" applyNumberFormat="1" applyFont="1" applyFill="1" applyBorder="1" applyAlignment="1" applyProtection="1">
      <alignment horizontal="center" vertical="center" wrapText="1"/>
      <protection locked="0"/>
    </xf>
    <xf numFmtId="169" fontId="26" fillId="0" borderId="5" xfId="0" applyNumberFormat="1" applyFont="1" applyFill="1" applyBorder="1" applyAlignment="1" applyProtection="1">
      <alignment horizontal="center" vertical="center" wrapText="1"/>
      <protection locked="0"/>
    </xf>
    <xf numFmtId="169" fontId="0" fillId="0" borderId="5" xfId="0" applyNumberFormat="1" applyFill="1" applyBorder="1" applyAlignment="1" applyProtection="1">
      <alignment horizontal="center" vertical="center"/>
      <protection locked="0"/>
    </xf>
    <xf numFmtId="169" fontId="18" fillId="0" borderId="4" xfId="0" applyNumberFormat="1" applyFont="1" applyFill="1" applyBorder="1" applyAlignment="1" applyProtection="1">
      <alignment horizontal="center" vertical="center"/>
      <protection locked="0"/>
    </xf>
    <xf numFmtId="169" fontId="0" fillId="0" borderId="4" xfId="0" applyNumberFormat="1" applyFill="1" applyBorder="1" applyAlignment="1" applyProtection="1">
      <alignment horizontal="center" vertical="center"/>
      <protection locked="0"/>
    </xf>
    <xf numFmtId="169" fontId="0" fillId="0" borderId="4" xfId="0" applyNumberFormat="1" applyBorder="1" applyAlignment="1" applyProtection="1">
      <alignment horizontal="center" vertical="center"/>
      <protection locked="0"/>
    </xf>
    <xf numFmtId="166" fontId="0" fillId="0" borderId="12" xfId="2" applyNumberFormat="1" applyFont="1" applyBorder="1" applyAlignment="1" applyProtection="1">
      <alignment horizontal="center"/>
      <protection locked="0"/>
    </xf>
    <xf numFmtId="166" fontId="0" fillId="5" borderId="6" xfId="2" applyNumberFormat="1" applyFont="1" applyFill="1" applyBorder="1" applyAlignment="1" applyProtection="1">
      <alignment horizontal="center"/>
      <protection locked="0"/>
    </xf>
    <xf numFmtId="166" fontId="0" fillId="0" borderId="6" xfId="2" applyNumberFormat="1" applyFont="1" applyBorder="1" applyAlignment="1" applyProtection="1">
      <alignment horizontal="center"/>
      <protection locked="0"/>
    </xf>
    <xf numFmtId="166" fontId="0" fillId="5" borderId="9" xfId="2" applyNumberFormat="1" applyFont="1" applyFill="1" applyBorder="1" applyAlignment="1" applyProtection="1">
      <alignment horizontal="center"/>
      <protection locked="0"/>
    </xf>
    <xf numFmtId="164" fontId="11" fillId="5" borderId="5" xfId="0" applyNumberFormat="1" applyFont="1" applyFill="1" applyBorder="1" applyAlignment="1" applyProtection="1">
      <alignment horizontal="center" vertical="center"/>
      <protection locked="0"/>
    </xf>
    <xf numFmtId="164" fontId="11" fillId="0" borderId="5" xfId="0" applyNumberFormat="1" applyFont="1" applyFill="1" applyBorder="1" applyAlignment="1" applyProtection="1">
      <alignment horizontal="center" vertical="center"/>
      <protection locked="0"/>
    </xf>
    <xf numFmtId="164" fontId="11" fillId="0" borderId="8" xfId="0" applyNumberFormat="1" applyFont="1" applyFill="1" applyBorder="1" applyAlignment="1" applyProtection="1">
      <alignment horizontal="center" vertical="center"/>
      <protection locked="0"/>
    </xf>
    <xf numFmtId="5" fontId="0" fillId="5" borderId="6" xfId="3" applyNumberFormat="1" applyFont="1" applyFill="1" applyBorder="1" applyAlignment="1" applyProtection="1">
      <alignment horizontal="center" vertical="center"/>
      <protection locked="0"/>
    </xf>
    <xf numFmtId="5" fontId="0" fillId="5" borderId="9" xfId="3" applyNumberFormat="1" applyFont="1" applyFill="1" applyBorder="1" applyAlignment="1" applyProtection="1">
      <alignment horizontal="center" vertical="center"/>
      <protection locked="0"/>
    </xf>
    <xf numFmtId="166" fontId="9" fillId="0" borderId="12" xfId="2" applyNumberFormat="1" applyFont="1" applyFill="1" applyBorder="1" applyAlignment="1" applyProtection="1">
      <alignment horizontal="center"/>
      <protection locked="0"/>
    </xf>
    <xf numFmtId="0" fontId="0" fillId="0" borderId="0" xfId="0" applyAlignment="1" applyProtection="1">
      <alignment horizontal="center"/>
      <protection locked="0"/>
    </xf>
    <xf numFmtId="3" fontId="0" fillId="0" borderId="34" xfId="0" applyNumberFormat="1" applyFill="1" applyBorder="1" applyAlignment="1" applyProtection="1">
      <alignment horizontal="center"/>
      <protection locked="0"/>
    </xf>
    <xf numFmtId="3" fontId="0" fillId="0" borderId="11" xfId="0" applyNumberFormat="1" applyFill="1" applyBorder="1" applyAlignment="1" applyProtection="1">
      <alignment horizontal="center"/>
      <protection locked="0"/>
    </xf>
    <xf numFmtId="3" fontId="0" fillId="0" borderId="3" xfId="0" applyNumberFormat="1" applyFill="1" applyBorder="1" applyAlignment="1" applyProtection="1">
      <alignment horizontal="center"/>
      <protection locked="0"/>
    </xf>
    <xf numFmtId="3" fontId="0" fillId="5" borderId="27" xfId="0" applyNumberFormat="1" applyFill="1" applyBorder="1" applyAlignment="1" applyProtection="1">
      <alignment horizontal="center"/>
      <protection locked="0"/>
    </xf>
    <xf numFmtId="3" fontId="0" fillId="5" borderId="5" xfId="0" applyNumberFormat="1" applyFill="1" applyBorder="1" applyAlignment="1" applyProtection="1">
      <alignment horizontal="center"/>
      <protection locked="0"/>
    </xf>
    <xf numFmtId="0" fontId="0" fillId="6" borderId="46"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3" fontId="0" fillId="0" borderId="5" xfId="0" applyNumberFormat="1" applyFill="1" applyBorder="1" applyAlignment="1" applyProtection="1">
      <alignment horizontal="center"/>
      <protection locked="0"/>
    </xf>
    <xf numFmtId="0" fontId="0" fillId="6" borderId="0" xfId="0" applyFill="1" applyBorder="1" applyAlignment="1" applyProtection="1">
      <alignment horizontal="center"/>
      <protection locked="0"/>
    </xf>
    <xf numFmtId="3" fontId="0" fillId="5" borderId="7"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45" xfId="0" applyFill="1"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37" fontId="0" fillId="0" borderId="11" xfId="3" applyNumberFormat="1" applyFont="1" applyFill="1" applyBorder="1" applyAlignment="1" applyProtection="1">
      <alignment horizontal="center"/>
      <protection locked="0"/>
    </xf>
    <xf numFmtId="5" fontId="0" fillId="0" borderId="12" xfId="3" applyNumberFormat="1" applyFont="1" applyFill="1" applyBorder="1" applyAlignment="1" applyProtection="1">
      <alignment horizontal="center"/>
      <protection locked="0"/>
    </xf>
    <xf numFmtId="37" fontId="0" fillId="5" borderId="5" xfId="3" applyNumberFormat="1" applyFont="1" applyFill="1" applyBorder="1" applyAlignment="1" applyProtection="1">
      <alignment horizontal="center"/>
      <protection locked="0"/>
    </xf>
    <xf numFmtId="5" fontId="0" fillId="5" borderId="6" xfId="3" applyNumberFormat="1" applyFont="1" applyFill="1" applyBorder="1" applyAlignment="1" applyProtection="1">
      <alignment horizontal="center"/>
      <protection locked="0"/>
    </xf>
    <xf numFmtId="37" fontId="0" fillId="0" borderId="5" xfId="3" applyNumberFormat="1" applyFont="1" applyFill="1" applyBorder="1" applyAlignment="1" applyProtection="1">
      <alignment horizontal="center"/>
      <protection locked="0"/>
    </xf>
    <xf numFmtId="5" fontId="0" fillId="0" borderId="6" xfId="3" applyNumberFormat="1" applyFont="1" applyFill="1" applyBorder="1" applyAlignment="1" applyProtection="1">
      <alignment horizontal="center"/>
      <protection locked="0"/>
    </xf>
    <xf numFmtId="166" fontId="9" fillId="0" borderId="34" xfId="2" applyNumberFormat="1" applyFont="1" applyFill="1" applyBorder="1" applyAlignment="1" applyProtection="1">
      <alignment horizontal="center"/>
      <protection locked="0"/>
    </xf>
    <xf numFmtId="166" fontId="9" fillId="0" borderId="11" xfId="2" applyNumberFormat="1" applyFont="1" applyFill="1" applyBorder="1" applyAlignment="1" applyProtection="1">
      <alignment horizontal="center"/>
      <protection locked="0"/>
    </xf>
    <xf numFmtId="166" fontId="9" fillId="0" borderId="42" xfId="2" applyNumberFormat="1" applyFont="1" applyBorder="1" applyAlignment="1" applyProtection="1">
      <alignment horizontal="center"/>
      <protection locked="0"/>
    </xf>
    <xf numFmtId="166" fontId="0" fillId="0" borderId="3" xfId="2" applyNumberFormat="1" applyFont="1" applyFill="1" applyBorder="1" applyAlignment="1" applyProtection="1">
      <alignment horizontal="center"/>
      <protection locked="0"/>
    </xf>
    <xf numFmtId="164" fontId="8" fillId="5" borderId="6" xfId="2" applyNumberFormat="1" applyFont="1" applyFill="1" applyBorder="1" applyAlignment="1" applyProtection="1">
      <alignment horizontal="center"/>
      <protection locked="0"/>
    </xf>
    <xf numFmtId="166" fontId="8" fillId="5" borderId="6" xfId="2" applyNumberFormat="1" applyFont="1" applyFill="1" applyBorder="1" applyAlignment="1" applyProtection="1">
      <alignment horizontal="center" vertical="top"/>
      <protection locked="0"/>
    </xf>
    <xf numFmtId="5" fontId="8" fillId="5" borderId="6" xfId="2" applyNumberFormat="1" applyFont="1" applyFill="1" applyBorder="1" applyAlignment="1" applyProtection="1">
      <alignment horizontal="center"/>
      <protection locked="0"/>
    </xf>
    <xf numFmtId="5" fontId="8" fillId="0" borderId="6" xfId="1" applyNumberFormat="1" applyFont="1" applyFill="1" applyBorder="1" applyAlignment="1" applyProtection="1">
      <alignment horizontal="center"/>
      <protection locked="0"/>
    </xf>
    <xf numFmtId="172" fontId="8" fillId="5" borderId="6" xfId="2" applyNumberFormat="1" applyFont="1" applyFill="1" applyBorder="1" applyAlignment="1" applyProtection="1">
      <alignment horizontal="center"/>
      <protection locked="0"/>
    </xf>
    <xf numFmtId="166" fontId="0" fillId="0" borderId="6" xfId="2" applyNumberFormat="1" applyFont="1" applyFill="1" applyBorder="1" applyAlignment="1" applyProtection="1">
      <alignment horizontal="center" vertical="top"/>
      <protection locked="0"/>
    </xf>
    <xf numFmtId="166" fontId="0" fillId="0" borderId="6" xfId="2" applyNumberFormat="1" applyFont="1" applyFill="1" applyBorder="1" applyAlignment="1" applyProtection="1">
      <alignment horizontal="center"/>
      <protection locked="0"/>
    </xf>
    <xf numFmtId="166" fontId="9" fillId="0" borderId="50" xfId="2" applyNumberFormat="1" applyFont="1" applyBorder="1" applyAlignment="1" applyProtection="1">
      <alignment horizontal="center"/>
      <protection locked="0"/>
    </xf>
    <xf numFmtId="166" fontId="9" fillId="0" borderId="15" xfId="2" applyNumberFormat="1" applyFont="1" applyBorder="1" applyAlignment="1" applyProtection="1">
      <alignment horizontal="center"/>
      <protection locked="0"/>
    </xf>
    <xf numFmtId="0" fontId="0" fillId="0" borderId="0" xfId="0" applyBorder="1" applyProtection="1">
      <protection locked="0"/>
    </xf>
    <xf numFmtId="0" fontId="0" fillId="0" borderId="20" xfId="0" applyBorder="1" applyAlignment="1" applyProtection="1">
      <alignment horizontal="center" vertical="center"/>
      <protection locked="0"/>
    </xf>
    <xf numFmtId="0" fontId="0" fillId="0" borderId="52" xfId="0" applyBorder="1" applyProtection="1">
      <protection locked="0"/>
    </xf>
    <xf numFmtId="0" fontId="0" fillId="0" borderId="3" xfId="0" applyBorder="1" applyProtection="1">
      <protection locked="0"/>
    </xf>
    <xf numFmtId="0" fontId="0" fillId="5" borderId="22" xfId="0" applyFill="1" applyBorder="1" applyAlignment="1" applyProtection="1">
      <alignment horizontal="center" vertical="center"/>
      <protection locked="0"/>
    </xf>
    <xf numFmtId="0" fontId="0" fillId="5" borderId="5" xfId="0" applyFill="1" applyBorder="1" applyProtection="1">
      <protection locked="0"/>
    </xf>
    <xf numFmtId="0" fontId="0" fillId="5" borderId="6" xfId="0" applyFill="1" applyBorder="1" applyProtection="1">
      <protection locked="0"/>
    </xf>
    <xf numFmtId="0" fontId="0" fillId="0" borderId="22" xfId="0" applyBorder="1" applyAlignment="1" applyProtection="1">
      <alignment horizontal="center" vertical="center"/>
      <protection locked="0"/>
    </xf>
    <xf numFmtId="0" fontId="0" fillId="0" borderId="5" xfId="0" applyBorder="1" applyProtection="1">
      <protection locked="0"/>
    </xf>
    <xf numFmtId="0" fontId="0" fillId="0" borderId="6" xfId="0" applyBorder="1" applyProtection="1">
      <protection locked="0"/>
    </xf>
    <xf numFmtId="0" fontId="0" fillId="5" borderId="24" xfId="0" applyFill="1" applyBorder="1" applyAlignment="1" applyProtection="1">
      <alignment horizontal="center" vertical="center"/>
      <protection locked="0"/>
    </xf>
    <xf numFmtId="0" fontId="0" fillId="5" borderId="8" xfId="0" applyFill="1" applyBorder="1" applyProtection="1">
      <protection locked="0"/>
    </xf>
    <xf numFmtId="0" fontId="0" fillId="5" borderId="9" xfId="0" applyFill="1" applyBorder="1" applyProtection="1">
      <protection locked="0"/>
    </xf>
    <xf numFmtId="0" fontId="0" fillId="0" borderId="0" xfId="0" applyProtection="1">
      <protection locked="0"/>
    </xf>
    <xf numFmtId="169" fontId="0" fillId="0" borderId="51" xfId="0" applyNumberFormat="1" applyBorder="1" applyAlignment="1" applyProtection="1">
      <alignment horizontal="center"/>
      <protection locked="0"/>
    </xf>
    <xf numFmtId="169" fontId="0" fillId="0" borderId="52" xfId="0" applyNumberFormat="1" applyBorder="1" applyAlignment="1" applyProtection="1">
      <alignment horizontal="center"/>
      <protection locked="0"/>
    </xf>
    <xf numFmtId="169" fontId="0" fillId="5" borderId="4" xfId="0" applyNumberFormat="1" applyFill="1" applyBorder="1" applyAlignment="1" applyProtection="1">
      <alignment horizontal="center"/>
      <protection locked="0"/>
    </xf>
    <xf numFmtId="169" fontId="0" fillId="5" borderId="5" xfId="0" applyNumberFormat="1" applyFill="1" applyBorder="1" applyAlignment="1" applyProtection="1">
      <alignment horizontal="center"/>
      <protection locked="0"/>
    </xf>
    <xf numFmtId="169" fontId="0" fillId="0" borderId="4" xfId="0" applyNumberFormat="1" applyBorder="1" applyAlignment="1" applyProtection="1">
      <alignment horizontal="center"/>
      <protection locked="0"/>
    </xf>
    <xf numFmtId="169" fontId="0" fillId="0" borderId="5" xfId="0" applyNumberFormat="1" applyBorder="1" applyAlignment="1" applyProtection="1">
      <alignment horizontal="center"/>
      <protection locked="0"/>
    </xf>
    <xf numFmtId="169" fontId="0" fillId="5" borderId="7" xfId="0" applyNumberFormat="1" applyFill="1" applyBorder="1" applyAlignment="1" applyProtection="1">
      <alignment horizontal="center"/>
      <protection locked="0"/>
    </xf>
    <xf numFmtId="169" fontId="0" fillId="5" borderId="8" xfId="0" applyNumberFormat="1" applyFill="1" applyBorder="1" applyAlignment="1" applyProtection="1">
      <alignment horizontal="center"/>
      <protection locked="0"/>
    </xf>
    <xf numFmtId="166" fontId="10" fillId="0" borderId="2" xfId="2" applyNumberFormat="1" applyFont="1" applyBorder="1" applyAlignment="1" applyProtection="1">
      <alignment horizontal="center"/>
      <protection locked="0"/>
    </xf>
    <xf numFmtId="3" fontId="10" fillId="0" borderId="52" xfId="0" applyNumberFormat="1" applyFont="1" applyBorder="1" applyAlignment="1" applyProtection="1">
      <alignment horizontal="center"/>
      <protection locked="0"/>
    </xf>
    <xf numFmtId="3" fontId="10" fillId="5" borderId="5" xfId="0" applyNumberFormat="1" applyFont="1" applyFill="1" applyBorder="1" applyAlignment="1" applyProtection="1">
      <alignment horizontal="center"/>
      <protection locked="0"/>
    </xf>
    <xf numFmtId="3" fontId="10" fillId="0" borderId="5" xfId="0" applyNumberFormat="1" applyFont="1" applyBorder="1" applyAlignment="1" applyProtection="1">
      <alignment horizontal="center"/>
      <protection locked="0"/>
    </xf>
    <xf numFmtId="3" fontId="10" fillId="0" borderId="8" xfId="0" applyNumberFormat="1" applyFont="1" applyBorder="1" applyAlignment="1" applyProtection="1">
      <alignment horizontal="center"/>
      <protection locked="0"/>
    </xf>
    <xf numFmtId="37" fontId="10" fillId="0" borderId="40" xfId="3" applyNumberFormat="1" applyFont="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horizontal="center"/>
    </xf>
    <xf numFmtId="164" fontId="9" fillId="0" borderId="0" xfId="0" applyNumberFormat="1" applyFont="1" applyBorder="1" applyAlignment="1" applyProtection="1">
      <alignment horizontal="center"/>
      <protection locked="0"/>
    </xf>
    <xf numFmtId="164" fontId="0" fillId="0" borderId="0" xfId="0" applyNumberFormat="1" applyBorder="1" applyAlignment="1">
      <alignment horizontal="center"/>
    </xf>
    <xf numFmtId="164" fontId="0" fillId="0" borderId="51" xfId="0" applyNumberFormat="1" applyBorder="1" applyAlignment="1" applyProtection="1">
      <alignment horizontal="center"/>
      <protection locked="0"/>
    </xf>
    <xf numFmtId="164" fontId="0" fillId="0" borderId="15" xfId="0" applyNumberFormat="1" applyFont="1" applyBorder="1" applyAlignment="1" applyProtection="1">
      <alignment horizontal="center"/>
      <protection locked="0"/>
    </xf>
    <xf numFmtId="0" fontId="0" fillId="4" borderId="4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2" xfId="0" applyFont="1" applyFill="1" applyBorder="1" applyAlignment="1">
      <alignment horizontal="center" vertical="center"/>
    </xf>
    <xf numFmtId="1" fontId="0" fillId="0" borderId="0" xfId="0" applyNumberFormat="1" applyFont="1" applyFill="1" applyBorder="1" applyAlignment="1">
      <alignment horizontal="right"/>
    </xf>
    <xf numFmtId="0" fontId="0" fillId="0" borderId="0" xfId="0" applyFont="1" applyAlignment="1">
      <alignment horizontal="right"/>
    </xf>
    <xf numFmtId="2" fontId="0" fillId="0" borderId="0" xfId="0" applyNumberFormat="1" applyFill="1" applyAlignment="1">
      <alignment horizontal="center"/>
    </xf>
    <xf numFmtId="37" fontId="0" fillId="0" borderId="0" xfId="3" applyNumberFormat="1" applyFont="1" applyFill="1" applyBorder="1" applyAlignment="1" applyProtection="1">
      <alignment horizontal="center"/>
      <protection locked="0"/>
    </xf>
    <xf numFmtId="5" fontId="0" fillId="0" borderId="0" xfId="3" applyNumberFormat="1" applyFont="1" applyFill="1" applyBorder="1" applyAlignment="1" applyProtection="1">
      <alignment horizontal="center"/>
      <protection locked="0"/>
    </xf>
    <xf numFmtId="0" fontId="0" fillId="0" borderId="0" xfId="0" applyFill="1" applyAlignment="1">
      <alignment horizontal="center"/>
    </xf>
    <xf numFmtId="166" fontId="0" fillId="0" borderId="0" xfId="2" applyNumberFormat="1" applyFont="1" applyFill="1" applyBorder="1" applyAlignment="1">
      <alignment horizontal="center"/>
    </xf>
    <xf numFmtId="5" fontId="0" fillId="0" borderId="0" xfId="3" applyNumberFormat="1" applyFont="1" applyFill="1" applyBorder="1" applyAlignment="1">
      <alignment horizontal="center"/>
    </xf>
    <xf numFmtId="7" fontId="0" fillId="0" borderId="0" xfId="3" applyNumberFormat="1" applyFont="1" applyFill="1" applyBorder="1" applyAlignment="1">
      <alignment horizontal="center"/>
    </xf>
    <xf numFmtId="0" fontId="19" fillId="0" borderId="0" xfId="0" applyFont="1" applyFill="1" applyBorder="1" applyAlignment="1">
      <alignment horizontal="left" wrapText="1"/>
    </xf>
    <xf numFmtId="0" fontId="9" fillId="0" borderId="22" xfId="0" applyFont="1" applyBorder="1"/>
    <xf numFmtId="0" fontId="0" fillId="0" borderId="23" xfId="0" applyBorder="1"/>
    <xf numFmtId="0" fontId="0" fillId="0" borderId="36" xfId="0" applyBorder="1"/>
    <xf numFmtId="166" fontId="0" fillId="0" borderId="3" xfId="2" applyNumberFormat="1" applyFont="1" applyBorder="1" applyAlignment="1" applyProtection="1">
      <alignment horizontal="center"/>
      <protection locked="0"/>
    </xf>
    <xf numFmtId="0" fontId="9" fillId="0" borderId="53" xfId="0" applyFont="1" applyBorder="1" applyAlignment="1">
      <alignment vertical="top"/>
    </xf>
    <xf numFmtId="0" fontId="0" fillId="0" borderId="48" xfId="0" applyBorder="1" applyAlignment="1">
      <alignment vertical="top"/>
    </xf>
    <xf numFmtId="0" fontId="0" fillId="0" borderId="49" xfId="0" applyBorder="1" applyAlignment="1">
      <alignment vertical="top"/>
    </xf>
    <xf numFmtId="0" fontId="34" fillId="0" borderId="0" xfId="21" applyFont="1" applyAlignment="1" applyProtection="1">
      <alignment vertical="top"/>
    </xf>
    <xf numFmtId="0" fontId="34" fillId="0" borderId="0" xfId="21" applyFont="1"/>
    <xf numFmtId="168" fontId="10" fillId="0" borderId="46" xfId="6" applyNumberFormat="1" applyFont="1" applyBorder="1" applyAlignment="1" applyProtection="1">
      <alignment horizontal="left" vertical="top"/>
    </xf>
    <xf numFmtId="168" fontId="10" fillId="0" borderId="46" xfId="6" applyNumberFormat="1" applyFont="1" applyBorder="1"/>
    <xf numFmtId="0" fontId="10" fillId="0" borderId="0" xfId="6" applyFont="1" applyBorder="1" applyAlignment="1">
      <alignment horizontal="left" indent="1"/>
    </xf>
    <xf numFmtId="0" fontId="10" fillId="0" borderId="46" xfId="6" applyFont="1" applyBorder="1" applyProtection="1"/>
    <xf numFmtId="0" fontId="10" fillId="0" borderId="46" xfId="6" applyFont="1" applyBorder="1"/>
    <xf numFmtId="0" fontId="10" fillId="0" borderId="45" xfId="6" applyFont="1" applyBorder="1"/>
    <xf numFmtId="0" fontId="42" fillId="0" borderId="0" xfId="5" applyFont="1" applyBorder="1"/>
    <xf numFmtId="0" fontId="10" fillId="0" borderId="0" xfId="6" applyFont="1" applyAlignment="1">
      <alignment horizontal="left" wrapText="1"/>
    </xf>
    <xf numFmtId="0" fontId="10" fillId="0" borderId="0" xfId="6" applyFont="1" applyAlignment="1">
      <alignment horizontal="left" indent="2"/>
    </xf>
    <xf numFmtId="0" fontId="10" fillId="0" borderId="0" xfId="6" applyFont="1" applyAlignment="1">
      <alignment horizontal="left" wrapText="1" indent="2"/>
    </xf>
    <xf numFmtId="0" fontId="37" fillId="0" borderId="0" xfId="6" applyFont="1" applyAlignment="1">
      <alignment horizontal="left" wrapText="1" indent="1"/>
    </xf>
    <xf numFmtId="0" fontId="12" fillId="0" borderId="0" xfId="6" applyFont="1"/>
    <xf numFmtId="0" fontId="10" fillId="0" borderId="0" xfId="6" applyFont="1" applyBorder="1" applyAlignment="1" applyProtection="1">
      <alignment vertical="top"/>
    </xf>
    <xf numFmtId="0" fontId="10" fillId="0" borderId="0" xfId="6" applyFont="1" applyBorder="1" applyAlignment="1" applyProtection="1">
      <alignment horizontal="left" vertical="top" indent="1"/>
    </xf>
    <xf numFmtId="0" fontId="10" fillId="0" borderId="0" xfId="6" applyFont="1" applyBorder="1" applyAlignment="1" applyProtection="1">
      <alignment horizontal="left" vertical="top"/>
    </xf>
    <xf numFmtId="0" fontId="10" fillId="0" borderId="1" xfId="6" applyFont="1" applyBorder="1" applyAlignment="1" applyProtection="1">
      <alignment horizontal="left" vertical="top"/>
    </xf>
    <xf numFmtId="0" fontId="30" fillId="3" borderId="32" xfId="21" applyFont="1" applyFill="1" applyBorder="1" applyAlignment="1" applyProtection="1">
      <alignment vertical="top"/>
    </xf>
    <xf numFmtId="0" fontId="17" fillId="3" borderId="32" xfId="21" applyFont="1" applyFill="1" applyBorder="1" applyAlignment="1" applyProtection="1"/>
    <xf numFmtId="0" fontId="17" fillId="3" borderId="33" xfId="21" applyFont="1" applyFill="1" applyBorder="1" applyAlignment="1" applyProtection="1">
      <alignment horizontal="center"/>
    </xf>
    <xf numFmtId="168" fontId="26" fillId="0" borderId="46" xfId="21" applyNumberFormat="1" applyFont="1" applyBorder="1" applyAlignment="1" applyProtection="1">
      <alignment horizontal="left" vertical="top"/>
    </xf>
    <xf numFmtId="0" fontId="26" fillId="2" borderId="55" xfId="21" applyFont="1" applyFill="1" applyBorder="1" applyProtection="1"/>
    <xf numFmtId="0" fontId="26" fillId="2" borderId="56" xfId="21" applyFont="1" applyFill="1" applyBorder="1" applyProtection="1"/>
    <xf numFmtId="0" fontId="45" fillId="3" borderId="32" xfId="21" applyFont="1" applyFill="1" applyBorder="1" applyAlignment="1" applyProtection="1"/>
    <xf numFmtId="0" fontId="30" fillId="3" borderId="32" xfId="21" applyFont="1" applyFill="1" applyBorder="1" applyAlignment="1" applyProtection="1">
      <alignment horizontal="center" vertical="top"/>
    </xf>
    <xf numFmtId="0" fontId="45" fillId="3" borderId="33" xfId="21" applyFont="1" applyFill="1" applyBorder="1" applyAlignment="1" applyProtection="1">
      <alignment wrapText="1"/>
    </xf>
    <xf numFmtId="168" fontId="26" fillId="0" borderId="46" xfId="21" applyNumberFormat="1" applyFont="1" applyFill="1" applyBorder="1" applyAlignment="1" applyProtection="1">
      <alignment horizontal="left" vertical="top"/>
    </xf>
    <xf numFmtId="0" fontId="30" fillId="3" borderId="32" xfId="21" applyFont="1" applyFill="1" applyBorder="1" applyAlignment="1" applyProtection="1">
      <alignment horizontal="left" vertical="top"/>
    </xf>
    <xf numFmtId="0" fontId="30" fillId="3" borderId="32" xfId="21" applyFont="1" applyFill="1" applyBorder="1" applyAlignment="1" applyProtection="1">
      <alignment wrapText="1"/>
    </xf>
    <xf numFmtId="0" fontId="26" fillId="0" borderId="0" xfId="21" applyFont="1" applyBorder="1" applyAlignment="1"/>
    <xf numFmtId="0" fontId="26" fillId="0" borderId="46" xfId="21" applyFont="1" applyBorder="1" applyAlignment="1">
      <alignment wrapText="1"/>
    </xf>
    <xf numFmtId="0" fontId="26" fillId="0" borderId="46" xfId="21" applyFont="1" applyBorder="1" applyAlignment="1">
      <alignment horizontal="left" indent="1"/>
    </xf>
    <xf numFmtId="0" fontId="26" fillId="0" borderId="46" xfId="21" applyFont="1" applyBorder="1" applyAlignment="1">
      <alignment horizontal="left" wrapText="1" indent="2"/>
    </xf>
    <xf numFmtId="168" fontId="26" fillId="0" borderId="0" xfId="21" applyNumberFormat="1" applyFont="1" applyFill="1" applyBorder="1" applyAlignment="1" applyProtection="1">
      <alignment horizontal="left" vertical="top"/>
    </xf>
    <xf numFmtId="0" fontId="30" fillId="3" borderId="32" xfId="6" applyFont="1" applyFill="1" applyBorder="1" applyProtection="1"/>
    <xf numFmtId="0" fontId="30" fillId="3" borderId="32" xfId="6" applyFont="1" applyFill="1" applyBorder="1" applyAlignment="1" applyProtection="1">
      <alignment vertical="top"/>
    </xf>
    <xf numFmtId="0" fontId="30" fillId="3" borderId="33" xfId="6" applyFont="1" applyFill="1" applyBorder="1" applyProtection="1"/>
    <xf numFmtId="0" fontId="30" fillId="0" borderId="0" xfId="6" applyFont="1"/>
    <xf numFmtId="0" fontId="0" fillId="0" borderId="65" xfId="0" applyBorder="1"/>
    <xf numFmtId="0" fontId="0" fillId="0" borderId="39" xfId="0" applyBorder="1"/>
    <xf numFmtId="0" fontId="9" fillId="0" borderId="59" xfId="0" applyFont="1" applyBorder="1"/>
    <xf numFmtId="1" fontId="17" fillId="3" borderId="2" xfId="0" applyNumberFormat="1" applyFont="1" applyFill="1" applyBorder="1" applyAlignment="1" applyProtection="1">
      <alignment horizontal="center" vertical="center"/>
      <protection locked="0"/>
    </xf>
    <xf numFmtId="0" fontId="26" fillId="0" borderId="2" xfId="21" applyFont="1" applyBorder="1" applyAlignment="1" applyProtection="1">
      <alignment wrapText="1"/>
      <protection locked="0"/>
    </xf>
    <xf numFmtId="0" fontId="26" fillId="0" borderId="55" xfId="21" applyFont="1" applyBorder="1" applyAlignment="1" applyProtection="1">
      <alignment wrapText="1"/>
      <protection locked="0"/>
    </xf>
    <xf numFmtId="0" fontId="10" fillId="0" borderId="2" xfId="6" applyFont="1" applyBorder="1" applyProtection="1">
      <protection locked="0"/>
    </xf>
    <xf numFmtId="0" fontId="26" fillId="0" borderId="57" xfId="21" applyFont="1" applyBorder="1" applyAlignment="1" applyProtection="1">
      <alignment wrapText="1"/>
      <protection locked="0"/>
    </xf>
    <xf numFmtId="0" fontId="26" fillId="0" borderId="56" xfId="21" applyFont="1" applyBorder="1" applyAlignment="1" applyProtection="1">
      <alignment wrapText="1"/>
      <protection locked="0"/>
    </xf>
    <xf numFmtId="0" fontId="11" fillId="0" borderId="0" xfId="6" applyFont="1" applyAlignment="1">
      <alignment horizontal="left"/>
    </xf>
    <xf numFmtId="0" fontId="26" fillId="0" borderId="2" xfId="21" applyFont="1" applyBorder="1" applyAlignment="1" applyProtection="1">
      <alignment horizontal="center" wrapText="1"/>
      <protection locked="0"/>
    </xf>
    <xf numFmtId="5" fontId="0" fillId="5" borderId="6" xfId="3" applyNumberFormat="1" applyFont="1" applyFill="1" applyBorder="1" applyAlignment="1">
      <alignment horizontal="center" wrapText="1"/>
    </xf>
    <xf numFmtId="5" fontId="0" fillId="5" borderId="9" xfId="3" applyNumberFormat="1" applyFont="1" applyFill="1" applyBorder="1" applyAlignment="1">
      <alignment horizontal="center" wrapText="1"/>
    </xf>
    <xf numFmtId="5" fontId="0" fillId="5" borderId="4" xfId="3" applyNumberFormat="1" applyFont="1" applyFill="1" applyBorder="1" applyAlignment="1">
      <alignment horizontal="center" wrapText="1"/>
    </xf>
    <xf numFmtId="5" fontId="0" fillId="5" borderId="7" xfId="3" applyNumberFormat="1" applyFont="1" applyFill="1" applyBorder="1" applyAlignment="1">
      <alignment horizontal="center" wrapText="1"/>
    </xf>
    <xf numFmtId="5" fontId="0" fillId="0" borderId="51" xfId="3" applyNumberFormat="1" applyFont="1" applyFill="1" applyBorder="1" applyAlignment="1">
      <alignment horizontal="center" wrapText="1"/>
    </xf>
    <xf numFmtId="5" fontId="0" fillId="0" borderId="4" xfId="3" applyNumberFormat="1" applyFont="1" applyFill="1" applyBorder="1" applyAlignment="1">
      <alignment horizontal="center" wrapText="1"/>
    </xf>
    <xf numFmtId="5" fontId="0" fillId="0" borderId="6" xfId="3" applyNumberFormat="1" applyFont="1" applyFill="1" applyBorder="1" applyAlignment="1">
      <alignment horizontal="center" wrapText="1"/>
    </xf>
    <xf numFmtId="166" fontId="0" fillId="0" borderId="51" xfId="2" applyNumberFormat="1" applyFont="1" applyFill="1" applyBorder="1" applyAlignment="1">
      <alignment horizontal="center"/>
    </xf>
    <xf numFmtId="166" fontId="0" fillId="0" borderId="52" xfId="2" applyNumberFormat="1" applyFont="1" applyFill="1" applyBorder="1" applyAlignment="1">
      <alignment horizontal="center"/>
    </xf>
    <xf numFmtId="0" fontId="11" fillId="0" borderId="0" xfId="43" applyFont="1" applyFill="1" applyBorder="1">
      <alignment horizontal="center" vertical="center" wrapText="1"/>
    </xf>
    <xf numFmtId="0" fontId="10" fillId="0" borderId="0" xfId="6" applyFont="1" applyFill="1" applyBorder="1"/>
    <xf numFmtId="0" fontId="37" fillId="0" borderId="0" xfId="6" applyFont="1" applyAlignment="1">
      <alignment horizontal="left" vertical="top" wrapText="1" indent="1"/>
    </xf>
    <xf numFmtId="0" fontId="10" fillId="0" borderId="0" xfId="6" applyFont="1" applyAlignment="1">
      <alignment vertical="center" wrapText="1"/>
    </xf>
    <xf numFmtId="0" fontId="10" fillId="0" borderId="0" xfId="6" applyFont="1" applyAlignment="1">
      <alignment vertical="center"/>
    </xf>
    <xf numFmtId="0" fontId="10" fillId="0" borderId="0" xfId="6" applyFont="1" applyAlignment="1">
      <alignment horizontal="left" vertical="center" wrapText="1"/>
    </xf>
    <xf numFmtId="0" fontId="26" fillId="0" borderId="55" xfId="21" applyFont="1" applyBorder="1" applyAlignment="1" applyProtection="1">
      <protection locked="0"/>
    </xf>
    <xf numFmtId="168" fontId="10" fillId="0" borderId="0" xfId="6" applyNumberFormat="1" applyFont="1" applyBorder="1" applyAlignment="1" applyProtection="1">
      <alignment horizontal="left" vertical="top"/>
    </xf>
    <xf numFmtId="0" fontId="43" fillId="0" borderId="66" xfId="48" applyFont="1" applyFill="1" applyBorder="1" applyAlignment="1" applyProtection="1">
      <alignment wrapText="1"/>
    </xf>
    <xf numFmtId="0" fontId="43" fillId="0" borderId="66" xfId="48" applyFont="1" applyFill="1" applyBorder="1" applyAlignment="1" applyProtection="1"/>
    <xf numFmtId="0" fontId="43" fillId="0" borderId="67" xfId="48" applyFont="1" applyFill="1" applyBorder="1" applyAlignment="1" applyProtection="1">
      <alignment wrapText="1"/>
    </xf>
    <xf numFmtId="0" fontId="43" fillId="0" borderId="67" xfId="48" applyFont="1" applyFill="1" applyBorder="1" applyAlignment="1" applyProtection="1"/>
    <xf numFmtId="0" fontId="26" fillId="0" borderId="32" xfId="21" applyFont="1" applyBorder="1" applyAlignment="1"/>
    <xf numFmtId="0" fontId="10" fillId="0" borderId="32" xfId="6" applyFont="1" applyBorder="1"/>
    <xf numFmtId="0" fontId="26" fillId="0" borderId="33" xfId="21" applyFont="1" applyBorder="1"/>
    <xf numFmtId="0" fontId="10" fillId="0" borderId="33" xfId="6" applyFont="1" applyBorder="1" applyProtection="1"/>
    <xf numFmtId="0" fontId="26" fillId="0" borderId="31" xfId="21" applyFont="1" applyBorder="1" applyAlignment="1">
      <alignment vertical="center"/>
    </xf>
    <xf numFmtId="0" fontId="47" fillId="0" borderId="0" xfId="0" applyFont="1" applyAlignment="1">
      <alignment horizontal="left"/>
    </xf>
    <xf numFmtId="166" fontId="10" fillId="0" borderId="3" xfId="2" applyNumberFormat="1" applyFont="1" applyFill="1" applyBorder="1" applyAlignment="1">
      <alignment horizontal="center" vertical="center"/>
    </xf>
    <xf numFmtId="166" fontId="10" fillId="0" borderId="17" xfId="2" applyNumberFormat="1" applyFont="1" applyFill="1" applyBorder="1" applyAlignment="1">
      <alignment horizontal="center" vertical="center"/>
    </xf>
    <xf numFmtId="0" fontId="0" fillId="0" borderId="0" xfId="0"/>
    <xf numFmtId="0" fontId="12" fillId="0" borderId="0" xfId="21" applyFont="1"/>
    <xf numFmtId="0" fontId="12" fillId="0" borderId="0" xfId="5" applyFont="1" applyFill="1" applyBorder="1" applyAlignment="1">
      <alignment vertical="center"/>
    </xf>
    <xf numFmtId="166" fontId="0" fillId="0" borderId="58" xfId="2" applyNumberFormat="1" applyFont="1" applyBorder="1" applyAlignment="1" applyProtection="1">
      <alignment horizontal="center"/>
      <protection locked="0"/>
    </xf>
    <xf numFmtId="166" fontId="10" fillId="0" borderId="0" xfId="2" applyNumberFormat="1" applyFont="1"/>
    <xf numFmtId="0" fontId="21" fillId="7" borderId="42" xfId="0" applyFont="1" applyFill="1" applyBorder="1" applyAlignment="1">
      <alignment horizontal="center" vertical="center" wrapText="1"/>
    </xf>
    <xf numFmtId="166" fontId="14" fillId="3" borderId="2" xfId="2" applyNumberFormat="1" applyFont="1" applyFill="1" applyBorder="1" applyAlignment="1" applyProtection="1">
      <alignment horizontal="center"/>
      <protection locked="0"/>
    </xf>
    <xf numFmtId="168" fontId="10" fillId="0" borderId="0" xfId="0" applyNumberFormat="1" applyFont="1" applyBorder="1" applyAlignment="1">
      <alignment horizontal="center" vertical="center"/>
    </xf>
    <xf numFmtId="0" fontId="36" fillId="0" borderId="0" xfId="0" applyFont="1" applyAlignment="1">
      <alignment vertical="center"/>
    </xf>
    <xf numFmtId="0" fontId="36" fillId="0" borderId="19" xfId="0" applyFont="1" applyBorder="1" applyAlignment="1">
      <alignment vertical="center"/>
    </xf>
    <xf numFmtId="0" fontId="36" fillId="0" borderId="19" xfId="0" applyFont="1" applyFill="1" applyBorder="1" applyAlignment="1">
      <alignment horizontal="center" vertical="center"/>
    </xf>
    <xf numFmtId="0" fontId="10" fillId="0" borderId="0" xfId="0" applyFont="1" applyBorder="1" applyAlignment="1">
      <alignment horizontal="left" vertical="center"/>
    </xf>
    <xf numFmtId="0" fontId="17" fillId="3" borderId="2" xfId="0" applyFont="1" applyFill="1" applyBorder="1" applyAlignment="1">
      <alignment horizontal="centerContinuous"/>
    </xf>
    <xf numFmtId="0" fontId="14" fillId="3" borderId="53" xfId="0" applyFont="1" applyFill="1" applyBorder="1" applyAlignment="1">
      <alignment horizontal="left"/>
    </xf>
    <xf numFmtId="0" fontId="14" fillId="3" borderId="19" xfId="0" applyFont="1" applyFill="1" applyBorder="1" applyAlignment="1">
      <alignment horizontal="left"/>
    </xf>
    <xf numFmtId="0" fontId="14" fillId="3" borderId="48" xfId="0" applyFont="1" applyFill="1" applyBorder="1" applyAlignment="1">
      <alignment horizontal="center"/>
    </xf>
    <xf numFmtId="0" fontId="14" fillId="3" borderId="2" xfId="0" applyFont="1" applyFill="1" applyBorder="1" applyAlignment="1">
      <alignment horizontal="centerContinuous"/>
    </xf>
    <xf numFmtId="166" fontId="0" fillId="7" borderId="31" xfId="2" applyNumberFormat="1" applyFont="1" applyFill="1" applyBorder="1" applyAlignment="1">
      <alignment horizontal="centerContinuous"/>
    </xf>
    <xf numFmtId="166" fontId="0" fillId="7" borderId="32" xfId="2" applyNumberFormat="1" applyFont="1" applyFill="1" applyBorder="1" applyAlignment="1">
      <alignment horizontal="centerContinuous"/>
    </xf>
    <xf numFmtId="166" fontId="0" fillId="7" borderId="33" xfId="2" applyNumberFormat="1" applyFont="1" applyFill="1" applyBorder="1" applyAlignment="1">
      <alignment horizontal="centerContinuous"/>
    </xf>
    <xf numFmtId="0" fontId="21" fillId="7" borderId="31" xfId="0" applyFont="1" applyFill="1" applyBorder="1" applyAlignment="1">
      <alignment horizontal="left"/>
    </xf>
    <xf numFmtId="0" fontId="26" fillId="0" borderId="0" xfId="0" applyFont="1" applyAlignment="1">
      <alignment horizontal="right" vertical="center"/>
    </xf>
    <xf numFmtId="1" fontId="7" fillId="5" borderId="13" xfId="0" applyNumberFormat="1" applyFont="1" applyFill="1" applyBorder="1" applyAlignment="1" applyProtection="1">
      <alignment horizontal="center" vertical="center"/>
      <protection locked="0"/>
    </xf>
    <xf numFmtId="1" fontId="7" fillId="0" borderId="15" xfId="0" applyNumberFormat="1" applyFont="1" applyFill="1" applyBorder="1" applyAlignment="1" applyProtection="1">
      <alignment horizontal="center" vertical="center"/>
      <protection locked="0"/>
    </xf>
    <xf numFmtId="1" fontId="7" fillId="0" borderId="13" xfId="0" applyNumberFormat="1" applyFont="1" applyFill="1" applyBorder="1" applyAlignment="1" applyProtection="1">
      <alignment horizontal="center" vertical="center"/>
      <protection locked="0"/>
    </xf>
    <xf numFmtId="1" fontId="7" fillId="0" borderId="0" xfId="0" applyNumberFormat="1" applyFont="1" applyFill="1" applyBorder="1" applyAlignment="1">
      <alignment horizontal="left" vertical="center"/>
    </xf>
    <xf numFmtId="0" fontId="19" fillId="3" borderId="2" xfId="0" applyFont="1" applyFill="1" applyBorder="1" applyAlignment="1">
      <alignment horizontal="centerContinuous"/>
    </xf>
    <xf numFmtId="169" fontId="26" fillId="8" borderId="27" xfId="0" applyNumberFormat="1" applyFont="1" applyFill="1" applyBorder="1" applyAlignment="1" applyProtection="1">
      <alignment horizontal="center" vertical="center"/>
      <protection locked="0"/>
    </xf>
    <xf numFmtId="0" fontId="48" fillId="0" borderId="0" xfId="0" applyFont="1" applyFill="1" applyBorder="1"/>
    <xf numFmtId="1" fontId="49" fillId="3" borderId="2" xfId="0" applyNumberFormat="1" applyFont="1" applyFill="1" applyBorder="1" applyAlignment="1" applyProtection="1">
      <alignment horizontal="center" vertical="center"/>
      <protection locked="0"/>
    </xf>
    <xf numFmtId="169" fontId="50" fillId="8" borderId="27" xfId="0" applyNumberFormat="1" applyFont="1" applyFill="1" applyBorder="1" applyAlignment="1" applyProtection="1">
      <alignment horizontal="center" vertical="center"/>
      <protection locked="0"/>
    </xf>
    <xf numFmtId="0" fontId="33" fillId="7" borderId="32" xfId="0" applyFont="1" applyFill="1" applyBorder="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54" fillId="3" borderId="33" xfId="0" applyFont="1" applyFill="1" applyBorder="1" applyAlignment="1">
      <alignment horizontal="left" vertical="center"/>
    </xf>
    <xf numFmtId="169" fontId="26" fillId="0" borderId="51" xfId="0" applyNumberFormat="1" applyFont="1" applyFill="1" applyBorder="1" applyAlignment="1" applyProtection="1">
      <alignment horizontal="center" vertical="center"/>
      <protection locked="0"/>
    </xf>
    <xf numFmtId="169" fontId="50" fillId="8" borderId="52" xfId="0" applyNumberFormat="1" applyFont="1" applyFill="1" applyBorder="1" applyAlignment="1" applyProtection="1">
      <alignment horizontal="center" vertical="center"/>
      <protection locked="0"/>
    </xf>
    <xf numFmtId="169" fontId="26" fillId="0" borderId="52" xfId="0" applyNumberFormat="1" applyFont="1" applyFill="1" applyBorder="1" applyAlignment="1" applyProtection="1">
      <alignment horizontal="center" vertical="center"/>
      <protection locked="0"/>
    </xf>
    <xf numFmtId="169" fontId="26" fillId="8" borderId="52" xfId="0" applyNumberFormat="1" applyFont="1" applyFill="1" applyBorder="1" applyAlignment="1" applyProtection="1">
      <alignment horizontal="center" vertical="center"/>
      <protection locked="0"/>
    </xf>
    <xf numFmtId="169" fontId="50" fillId="8" borderId="5" xfId="0" applyNumberFormat="1" applyFont="1" applyFill="1" applyBorder="1" applyAlignment="1" applyProtection="1">
      <alignment horizontal="center" vertical="center" wrapText="1"/>
      <protection locked="0"/>
    </xf>
    <xf numFmtId="169" fontId="50" fillId="8" borderId="5" xfId="0" applyNumberFormat="1" applyFont="1" applyFill="1" applyBorder="1" applyAlignment="1" applyProtection="1">
      <alignment horizontal="center" vertical="center"/>
      <protection locked="0"/>
    </xf>
    <xf numFmtId="169" fontId="26" fillId="8" borderId="5" xfId="0" applyNumberFormat="1" applyFont="1" applyFill="1" applyBorder="1" applyAlignment="1" applyProtection="1">
      <alignment horizontal="center" vertical="center"/>
      <protection locked="0"/>
    </xf>
    <xf numFmtId="169" fontId="33" fillId="8" borderId="5" xfId="0" applyNumberFormat="1" applyFont="1" applyFill="1" applyBorder="1" applyAlignment="1" applyProtection="1">
      <alignment horizontal="center" vertical="center"/>
      <protection locked="0"/>
    </xf>
    <xf numFmtId="169" fontId="18" fillId="0" borderId="5" xfId="0" applyNumberFormat="1" applyFont="1" applyFill="1" applyBorder="1" applyAlignment="1" applyProtection="1">
      <alignment horizontal="center" vertical="center"/>
      <protection locked="0"/>
    </xf>
    <xf numFmtId="169" fontId="18" fillId="8" borderId="5" xfId="0" applyNumberFormat="1" applyFont="1" applyFill="1" applyBorder="1" applyAlignment="1" applyProtection="1">
      <alignment horizontal="center" vertical="center"/>
      <protection locked="0"/>
    </xf>
    <xf numFmtId="169" fontId="22" fillId="8" borderId="5" xfId="0" applyNumberFormat="1" applyFont="1" applyFill="1" applyBorder="1" applyAlignment="1" applyProtection="1">
      <alignment horizontal="center" vertical="center"/>
      <protection locked="0"/>
    </xf>
    <xf numFmtId="169" fontId="0" fillId="8" borderId="5" xfId="0" applyNumberFormat="1" applyFill="1" applyBorder="1" applyAlignment="1" applyProtection="1">
      <alignment horizontal="center" vertical="center"/>
      <protection locked="0"/>
    </xf>
    <xf numFmtId="169" fontId="0" fillId="0" borderId="5" xfId="0" applyNumberFormat="1" applyBorder="1" applyAlignment="1" applyProtection="1">
      <alignment horizontal="center" vertical="center"/>
      <protection locked="0"/>
    </xf>
    <xf numFmtId="169" fontId="26" fillId="8" borderId="13" xfId="0" applyNumberFormat="1" applyFont="1" applyFill="1" applyBorder="1" applyAlignment="1" applyProtection="1">
      <alignment horizontal="center" vertical="center"/>
      <protection locked="0"/>
    </xf>
    <xf numFmtId="169" fontId="18" fillId="8" borderId="13" xfId="0" applyNumberFormat="1" applyFont="1" applyFill="1" applyBorder="1" applyAlignment="1" applyProtection="1">
      <alignment horizontal="center" vertical="center"/>
      <protection locked="0"/>
    </xf>
    <xf numFmtId="169" fontId="0" fillId="8" borderId="13" xfId="0" applyNumberFormat="1" applyFill="1" applyBorder="1" applyAlignment="1" applyProtection="1">
      <alignment horizontal="center" vertical="center"/>
      <protection locked="0"/>
    </xf>
    <xf numFmtId="0" fontId="18" fillId="7" borderId="43" xfId="0" applyFont="1" applyFill="1" applyBorder="1" applyAlignment="1">
      <alignment horizontal="center" vertical="center"/>
    </xf>
    <xf numFmtId="169" fontId="26" fillId="8" borderId="23" xfId="0" applyNumberFormat="1" applyFont="1" applyFill="1" applyBorder="1" applyAlignment="1" applyProtection="1">
      <alignment horizontal="center" vertical="center"/>
      <protection locked="0"/>
    </xf>
    <xf numFmtId="169" fontId="26" fillId="8" borderId="50" xfId="0" applyNumberFormat="1" applyFont="1" applyFill="1" applyBorder="1" applyAlignment="1" applyProtection="1">
      <alignment horizontal="center" vertical="center"/>
      <protection locked="0"/>
    </xf>
    <xf numFmtId="169" fontId="26" fillId="8" borderId="62" xfId="0" applyNumberFormat="1" applyFont="1" applyFill="1" applyBorder="1" applyAlignment="1" applyProtection="1">
      <alignment horizontal="center" vertical="center"/>
      <protection locked="0"/>
    </xf>
    <xf numFmtId="169" fontId="26" fillId="8" borderId="38" xfId="0" applyNumberFormat="1" applyFont="1" applyFill="1" applyBorder="1" applyAlignment="1" applyProtection="1">
      <alignment horizontal="center" vertical="center" wrapText="1"/>
      <protection locked="0"/>
    </xf>
    <xf numFmtId="169" fontId="26" fillId="8" borderId="38" xfId="0" applyNumberFormat="1" applyFont="1" applyFill="1" applyBorder="1" applyAlignment="1" applyProtection="1">
      <alignment horizontal="center" vertical="center"/>
      <protection locked="0"/>
    </xf>
    <xf numFmtId="169" fontId="18" fillId="8" borderId="38" xfId="0" applyNumberFormat="1" applyFont="1" applyFill="1" applyBorder="1" applyAlignment="1" applyProtection="1">
      <alignment horizontal="center" vertical="center"/>
      <protection locked="0"/>
    </xf>
    <xf numFmtId="169" fontId="0" fillId="8" borderId="38" xfId="0" applyNumberFormat="1" applyFill="1" applyBorder="1" applyAlignment="1" applyProtection="1">
      <alignment horizontal="center" vertical="center"/>
      <protection locked="0"/>
    </xf>
    <xf numFmtId="169" fontId="26" fillId="8" borderId="13" xfId="0" applyNumberFormat="1" applyFont="1" applyFill="1" applyBorder="1" applyAlignment="1" applyProtection="1">
      <alignment horizontal="center" vertical="center" wrapText="1"/>
      <protection locked="0"/>
    </xf>
    <xf numFmtId="1" fontId="17" fillId="3" borderId="31" xfId="0" applyNumberFormat="1" applyFont="1" applyFill="1" applyBorder="1" applyAlignment="1" applyProtection="1">
      <alignment horizontal="center" vertical="center"/>
      <protection locked="0"/>
    </xf>
    <xf numFmtId="169" fontId="53" fillId="0" borderId="4" xfId="0" applyNumberFormat="1" applyFont="1" applyFill="1" applyBorder="1" applyAlignment="1" applyProtection="1">
      <alignment horizontal="center" vertical="center"/>
      <protection locked="0"/>
    </xf>
    <xf numFmtId="169" fontId="53" fillId="0" borderId="6" xfId="0" applyNumberFormat="1" applyFont="1" applyFill="1" applyBorder="1" applyAlignment="1">
      <alignment horizontal="center" vertical="center"/>
    </xf>
    <xf numFmtId="169" fontId="53" fillId="0" borderId="6" xfId="2" applyNumberFormat="1" applyFont="1" applyFill="1" applyBorder="1" applyAlignment="1">
      <alignment horizontal="center" vertical="center"/>
    </xf>
    <xf numFmtId="166" fontId="53" fillId="0" borderId="11" xfId="2" applyNumberFormat="1" applyFont="1" applyFill="1" applyBorder="1" applyAlignment="1">
      <alignment horizontal="center" vertical="center"/>
    </xf>
    <xf numFmtId="166" fontId="53" fillId="0" borderId="6" xfId="2" applyNumberFormat="1" applyFont="1" applyFill="1" applyBorder="1" applyAlignment="1" applyProtection="1">
      <alignment horizontal="center" vertical="center"/>
      <protection locked="0"/>
    </xf>
    <xf numFmtId="169" fontId="53" fillId="5" borderId="4" xfId="0" applyNumberFormat="1" applyFont="1" applyFill="1" applyBorder="1" applyAlignment="1" applyProtection="1">
      <alignment horizontal="center" vertical="center"/>
      <protection locked="0"/>
    </xf>
    <xf numFmtId="166" fontId="53" fillId="5" borderId="6" xfId="2" applyNumberFormat="1" applyFont="1" applyFill="1" applyBorder="1" applyAlignment="1" applyProtection="1">
      <alignment horizontal="center" vertical="center"/>
      <protection locked="0"/>
    </xf>
    <xf numFmtId="169" fontId="53" fillId="0" borderId="7" xfId="0" applyNumberFormat="1" applyFont="1" applyFill="1" applyBorder="1" applyAlignment="1" applyProtection="1">
      <alignment horizontal="center" vertical="center"/>
      <protection locked="0"/>
    </xf>
    <xf numFmtId="169" fontId="53" fillId="0" borderId="9" xfId="0" applyNumberFormat="1" applyFont="1" applyFill="1" applyBorder="1" applyAlignment="1">
      <alignment horizontal="center" vertical="center"/>
    </xf>
    <xf numFmtId="169" fontId="53" fillId="0" borderId="9" xfId="2" applyNumberFormat="1" applyFont="1" applyFill="1" applyBorder="1" applyAlignment="1">
      <alignment horizontal="center" vertical="center"/>
    </xf>
    <xf numFmtId="166" fontId="53" fillId="0" borderId="7" xfId="2" applyNumberFormat="1" applyFont="1" applyFill="1" applyBorder="1" applyAlignment="1">
      <alignment horizontal="center" vertical="center"/>
    </xf>
    <xf numFmtId="166" fontId="53" fillId="0" borderId="9" xfId="2" applyNumberFormat="1" applyFont="1" applyFill="1" applyBorder="1" applyAlignment="1" applyProtection="1">
      <alignment horizontal="center" vertical="center"/>
      <protection locked="0"/>
    </xf>
    <xf numFmtId="0" fontId="53" fillId="0" borderId="18" xfId="0" applyFont="1" applyFill="1" applyBorder="1" applyAlignment="1">
      <alignment horizontal="center" vertical="center"/>
    </xf>
    <xf numFmtId="38" fontId="53" fillId="2" borderId="16" xfId="0" applyNumberFormat="1" applyFont="1" applyFill="1" applyBorder="1" applyAlignment="1">
      <alignment horizontal="center" vertical="center"/>
    </xf>
    <xf numFmtId="169" fontId="53" fillId="0" borderId="17" xfId="0" applyNumberFormat="1" applyFont="1" applyBorder="1" applyAlignment="1">
      <alignment horizontal="center" vertical="center"/>
    </xf>
    <xf numFmtId="166" fontId="53" fillId="0" borderId="17" xfId="0" applyNumberFormat="1" applyFont="1" applyBorder="1" applyAlignment="1">
      <alignment horizontal="center" vertical="center"/>
    </xf>
    <xf numFmtId="38" fontId="53" fillId="0" borderId="0" xfId="0" applyNumberFormat="1" applyFont="1" applyAlignment="1">
      <alignment vertical="center"/>
    </xf>
    <xf numFmtId="166" fontId="53" fillId="0" borderId="0" xfId="0" applyNumberFormat="1" applyFont="1" applyAlignment="1">
      <alignment horizontal="right" vertical="center"/>
    </xf>
    <xf numFmtId="168" fontId="53" fillId="0" borderId="0" xfId="0" applyNumberFormat="1" applyFont="1" applyAlignment="1">
      <alignment vertical="center"/>
    </xf>
    <xf numFmtId="0" fontId="53" fillId="5" borderId="21" xfId="0" applyFont="1" applyFill="1" applyBorder="1" applyAlignment="1">
      <alignment vertical="center"/>
    </xf>
    <xf numFmtId="0" fontId="53" fillId="5" borderId="26" xfId="0" applyFont="1" applyFill="1" applyBorder="1" applyAlignment="1">
      <alignment vertical="center"/>
    </xf>
    <xf numFmtId="0" fontId="53" fillId="5" borderId="23" xfId="0" applyFont="1" applyFill="1" applyBorder="1" applyAlignment="1">
      <alignment vertical="center"/>
    </xf>
    <xf numFmtId="0" fontId="53" fillId="5" borderId="27" xfId="0" applyFont="1" applyFill="1" applyBorder="1" applyAlignment="1">
      <alignment vertical="center"/>
    </xf>
    <xf numFmtId="0" fontId="16" fillId="3" borderId="29" xfId="0" applyFont="1" applyFill="1" applyBorder="1" applyAlignment="1">
      <alignment vertical="center"/>
    </xf>
    <xf numFmtId="166" fontId="16" fillId="3" borderId="61" xfId="2" applyNumberFormat="1" applyFont="1" applyFill="1" applyBorder="1" applyAlignment="1" applyProtection="1">
      <alignment horizontal="center" vertical="center"/>
      <protection locked="0"/>
    </xf>
    <xf numFmtId="0" fontId="54" fillId="3" borderId="30" xfId="0" applyFont="1" applyFill="1" applyBorder="1" applyAlignment="1">
      <alignment vertical="center"/>
    </xf>
    <xf numFmtId="0" fontId="54" fillId="3" borderId="60" xfId="0" applyFont="1" applyFill="1" applyBorder="1" applyAlignment="1">
      <alignment vertical="center"/>
    </xf>
    <xf numFmtId="3" fontId="0" fillId="0" borderId="0" xfId="0" applyNumberFormat="1" applyAlignment="1">
      <alignment horizontal="center"/>
    </xf>
    <xf numFmtId="173" fontId="0" fillId="0" borderId="14" xfId="0" applyNumberFormat="1" applyFont="1" applyFill="1" applyBorder="1" applyAlignment="1">
      <alignment horizontal="center"/>
    </xf>
    <xf numFmtId="173" fontId="0" fillId="5" borderId="13" xfId="0" applyNumberFormat="1" applyFont="1" applyFill="1" applyBorder="1" applyAlignment="1">
      <alignment horizontal="center"/>
    </xf>
    <xf numFmtId="173" fontId="0" fillId="5" borderId="15" xfId="0" applyNumberFormat="1" applyFont="1" applyFill="1" applyBorder="1" applyAlignment="1">
      <alignment horizontal="center"/>
    </xf>
    <xf numFmtId="173" fontId="0" fillId="0" borderId="13" xfId="0" applyNumberFormat="1" applyFont="1" applyFill="1" applyBorder="1" applyAlignment="1">
      <alignment horizontal="center"/>
    </xf>
    <xf numFmtId="166" fontId="21" fillId="5" borderId="6" xfId="2" applyNumberFormat="1" applyFont="1" applyFill="1" applyBorder="1" applyAlignment="1">
      <alignment horizontal="center"/>
    </xf>
    <xf numFmtId="0" fontId="18" fillId="7" borderId="33" xfId="0" applyFont="1" applyFill="1" applyBorder="1" applyAlignment="1">
      <alignment horizontal="center" vertical="center"/>
    </xf>
    <xf numFmtId="0" fontId="0" fillId="0" borderId="49" xfId="0" applyBorder="1"/>
    <xf numFmtId="0" fontId="22" fillId="0" borderId="0" xfId="0" applyFont="1" applyBorder="1"/>
    <xf numFmtId="0" fontId="0" fillId="0" borderId="49" xfId="0" applyFill="1" applyBorder="1"/>
    <xf numFmtId="0" fontId="0" fillId="0" borderId="54" xfId="0" applyFill="1" applyBorder="1"/>
    <xf numFmtId="0" fontId="0" fillId="0" borderId="1" xfId="0" applyBorder="1"/>
    <xf numFmtId="0" fontId="22" fillId="0" borderId="1" xfId="0" applyFont="1" applyBorder="1"/>
    <xf numFmtId="166" fontId="18" fillId="7" borderId="33" xfId="2" applyNumberFormat="1" applyFont="1" applyFill="1" applyBorder="1" applyAlignment="1">
      <alignment horizontal="center" vertical="center"/>
    </xf>
    <xf numFmtId="169" fontId="53" fillId="9" borderId="6" xfId="2" applyNumberFormat="1" applyFont="1" applyFill="1" applyBorder="1" applyAlignment="1">
      <alignment horizontal="center" vertical="center"/>
    </xf>
    <xf numFmtId="166" fontId="53" fillId="9" borderId="11" xfId="2" applyNumberFormat="1" applyFont="1" applyFill="1" applyBorder="1" applyAlignment="1">
      <alignment horizontal="center" vertical="center"/>
    </xf>
    <xf numFmtId="169" fontId="53" fillId="9" borderId="6" xfId="0" applyNumberFormat="1" applyFont="1" applyFill="1" applyBorder="1" applyAlignment="1">
      <alignment horizontal="center" vertical="center"/>
    </xf>
    <xf numFmtId="0" fontId="14" fillId="3" borderId="33" xfId="0" applyFont="1" applyFill="1" applyBorder="1" applyAlignment="1">
      <alignment horizontal="left"/>
    </xf>
    <xf numFmtId="0" fontId="21" fillId="0" borderId="0" xfId="0" applyFont="1"/>
    <xf numFmtId="0" fontId="21" fillId="0" borderId="0" xfId="0" applyFont="1" applyAlignment="1">
      <alignment horizontal="left" vertical="center"/>
    </xf>
    <xf numFmtId="3" fontId="18" fillId="0" borderId="3" xfId="0" applyNumberFormat="1" applyFont="1" applyFill="1" applyBorder="1" applyAlignment="1" applyProtection="1">
      <alignment horizontal="center"/>
      <protection locked="0"/>
    </xf>
    <xf numFmtId="3" fontId="18" fillId="5" borderId="6" xfId="0" applyNumberFormat="1" applyFont="1" applyFill="1" applyBorder="1" applyAlignment="1" applyProtection="1">
      <alignment horizontal="center"/>
      <protection locked="0"/>
    </xf>
    <xf numFmtId="166" fontId="21" fillId="0" borderId="6" xfId="2" applyNumberFormat="1" applyFont="1" applyFill="1" applyBorder="1" applyAlignment="1" applyProtection="1">
      <alignment horizontal="center"/>
      <protection locked="0"/>
    </xf>
    <xf numFmtId="9" fontId="18" fillId="5" borderId="6" xfId="2" applyFont="1" applyFill="1" applyBorder="1" applyAlignment="1" applyProtection="1">
      <alignment horizontal="center"/>
      <protection locked="0"/>
    </xf>
    <xf numFmtId="3" fontId="21" fillId="0" borderId="6" xfId="2" applyNumberFormat="1" applyFont="1" applyFill="1" applyBorder="1" applyAlignment="1" applyProtection="1">
      <alignment horizontal="center"/>
      <protection locked="0"/>
    </xf>
    <xf numFmtId="0" fontId="25" fillId="0" borderId="0" xfId="4" applyAlignment="1" applyProtection="1">
      <alignment wrapText="1"/>
    </xf>
    <xf numFmtId="0" fontId="25" fillId="0" borderId="0" xfId="4" applyAlignment="1" applyProtection="1"/>
    <xf numFmtId="0" fontId="14" fillId="3" borderId="2" xfId="0" applyFont="1" applyFill="1" applyBorder="1" applyAlignment="1">
      <alignment horizontal="center" wrapText="1"/>
    </xf>
    <xf numFmtId="0" fontId="0" fillId="0" borderId="50" xfId="0" applyBorder="1" applyAlignment="1" applyProtection="1">
      <alignment horizontal="center" vertical="center"/>
      <protection locked="0"/>
    </xf>
    <xf numFmtId="166" fontId="0" fillId="0" borderId="50" xfId="2" applyNumberFormat="1" applyFont="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66" fontId="0" fillId="5" borderId="13" xfId="2"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6" fontId="0" fillId="0" borderId="13" xfId="2" applyNumberFormat="1" applyFont="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166" fontId="0" fillId="5" borderId="15" xfId="2" applyNumberFormat="1" applyFont="1" applyFill="1" applyBorder="1" applyAlignment="1" applyProtection="1">
      <alignment horizontal="center" vertical="center"/>
      <protection locked="0"/>
    </xf>
    <xf numFmtId="165" fontId="53" fillId="5" borderId="12" xfId="0" applyNumberFormat="1" applyFont="1" applyFill="1" applyBorder="1" applyAlignment="1">
      <alignment horizontal="center" vertical="center"/>
    </xf>
    <xf numFmtId="166" fontId="0" fillId="7" borderId="2" xfId="2" applyNumberFormat="1" applyFont="1" applyFill="1" applyBorder="1" applyAlignment="1">
      <alignment horizontal="center"/>
    </xf>
    <xf numFmtId="166" fontId="0" fillId="0" borderId="14" xfId="2" applyNumberFormat="1" applyFont="1" applyBorder="1" applyAlignment="1" applyProtection="1">
      <alignment horizontal="center"/>
      <protection locked="0"/>
    </xf>
    <xf numFmtId="166" fontId="0" fillId="5" borderId="13" xfId="2" applyNumberFormat="1" applyFont="1" applyFill="1" applyBorder="1" applyAlignment="1" applyProtection="1">
      <alignment horizontal="center"/>
      <protection locked="0"/>
    </xf>
    <xf numFmtId="166" fontId="0" fillId="0" borderId="13" xfId="2" applyNumberFormat="1" applyFont="1" applyBorder="1" applyAlignment="1" applyProtection="1">
      <alignment horizontal="center"/>
      <protection locked="0"/>
    </xf>
    <xf numFmtId="166" fontId="0" fillId="5" borderId="15" xfId="2" applyNumberFormat="1" applyFont="1" applyFill="1" applyBorder="1" applyAlignment="1" applyProtection="1">
      <alignment horizontal="center"/>
      <protection locked="0"/>
    </xf>
    <xf numFmtId="164" fontId="11" fillId="0" borderId="6" xfId="0" applyNumberFormat="1" applyFont="1" applyFill="1" applyBorder="1" applyAlignment="1" applyProtection="1">
      <alignment horizontal="center" vertical="center"/>
      <protection locked="0"/>
    </xf>
    <xf numFmtId="164" fontId="11" fillId="5" borderId="6" xfId="0" applyNumberFormat="1" applyFont="1" applyFill="1" applyBorder="1" applyAlignment="1" applyProtection="1">
      <alignment horizontal="center" vertical="center"/>
      <protection locked="0"/>
    </xf>
    <xf numFmtId="164" fontId="11" fillId="0" borderId="9" xfId="0" applyNumberFormat="1" applyFont="1" applyFill="1" applyBorder="1" applyAlignment="1" applyProtection="1">
      <alignment horizontal="center" vertical="center"/>
      <protection locked="0"/>
    </xf>
    <xf numFmtId="14" fontId="0" fillId="5" borderId="4" xfId="3" applyNumberFormat="1" applyFont="1" applyFill="1" applyBorder="1" applyAlignment="1" applyProtection="1">
      <alignment horizontal="center"/>
      <protection locked="0"/>
    </xf>
    <xf numFmtId="14" fontId="0" fillId="5" borderId="7" xfId="3" applyNumberFormat="1" applyFont="1" applyFill="1" applyBorder="1" applyAlignment="1" applyProtection="1">
      <alignment horizontal="center"/>
      <protection locked="0"/>
    </xf>
    <xf numFmtId="0" fontId="0" fillId="0" borderId="18" xfId="0" applyBorder="1" applyAlignment="1">
      <alignment horizontal="center"/>
    </xf>
    <xf numFmtId="166" fontId="9" fillId="0" borderId="17" xfId="2" applyNumberFormat="1" applyFont="1" applyFill="1" applyBorder="1" applyAlignment="1" applyProtection="1">
      <alignment horizontal="center"/>
      <protection locked="0"/>
    </xf>
    <xf numFmtId="164" fontId="0" fillId="0" borderId="70" xfId="0" applyNumberFormat="1" applyFill="1" applyBorder="1" applyAlignment="1">
      <alignment horizontal="center"/>
    </xf>
    <xf numFmtId="164" fontId="0" fillId="0" borderId="8" xfId="0" applyNumberFormat="1" applyFill="1" applyBorder="1" applyAlignment="1">
      <alignment horizontal="center"/>
    </xf>
    <xf numFmtId="37" fontId="0" fillId="5" borderId="8" xfId="3" applyNumberFormat="1" applyFont="1" applyFill="1" applyBorder="1" applyAlignment="1" applyProtection="1">
      <alignment horizontal="center"/>
      <protection locked="0"/>
    </xf>
    <xf numFmtId="5" fontId="0" fillId="5" borderId="9" xfId="3" applyNumberFormat="1" applyFont="1" applyFill="1" applyBorder="1" applyAlignment="1" applyProtection="1">
      <alignment horizontal="center"/>
      <protection locked="0"/>
    </xf>
    <xf numFmtId="0" fontId="0" fillId="0" borderId="55" xfId="0" applyBorder="1" applyAlignment="1">
      <alignment horizontal="center"/>
    </xf>
    <xf numFmtId="166" fontId="9" fillId="0" borderId="70" xfId="2" applyNumberFormat="1" applyFont="1" applyFill="1" applyBorder="1" applyAlignment="1" applyProtection="1">
      <alignment horizontal="center"/>
      <protection locked="0"/>
    </xf>
    <xf numFmtId="166" fontId="9" fillId="0" borderId="16" xfId="2" applyNumberFormat="1" applyFont="1" applyFill="1" applyBorder="1" applyAlignment="1" applyProtection="1">
      <alignment horizontal="center"/>
      <protection locked="0"/>
    </xf>
    <xf numFmtId="0" fontId="21" fillId="7" borderId="41" xfId="0" applyFont="1" applyFill="1" applyBorder="1" applyAlignment="1">
      <alignment horizontal="center" vertical="center" wrapText="1"/>
    </xf>
    <xf numFmtId="14" fontId="0" fillId="0" borderId="14" xfId="3" applyNumberFormat="1" applyFont="1" applyFill="1" applyBorder="1" applyAlignment="1" applyProtection="1">
      <alignment horizontal="center"/>
      <protection locked="0"/>
    </xf>
    <xf numFmtId="37" fontId="0" fillId="0" borderId="10" xfId="3" applyNumberFormat="1" applyFont="1" applyFill="1" applyBorder="1" applyAlignment="1" applyProtection="1">
      <alignment horizontal="center"/>
      <protection locked="0"/>
    </xf>
    <xf numFmtId="14" fontId="0" fillId="5" borderId="13" xfId="3" applyNumberFormat="1" applyFont="1" applyFill="1" applyBorder="1" applyAlignment="1" applyProtection="1">
      <alignment horizontal="center"/>
      <protection locked="0"/>
    </xf>
    <xf numFmtId="37" fontId="0" fillId="5" borderId="4" xfId="3" applyNumberFormat="1" applyFont="1" applyFill="1" applyBorder="1" applyAlignment="1" applyProtection="1">
      <alignment horizontal="center"/>
      <protection locked="0"/>
    </xf>
    <xf numFmtId="37" fontId="0" fillId="0" borderId="4" xfId="3" applyNumberFormat="1" applyFont="1" applyFill="1" applyBorder="1" applyAlignment="1" applyProtection="1">
      <alignment horizontal="center"/>
      <protection locked="0"/>
    </xf>
    <xf numFmtId="14" fontId="0" fillId="5" borderId="15" xfId="3" applyNumberFormat="1" applyFont="1" applyFill="1" applyBorder="1" applyAlignment="1" applyProtection="1">
      <alignment horizontal="center"/>
      <protection locked="0"/>
    </xf>
    <xf numFmtId="37" fontId="0" fillId="5" borderId="7" xfId="3" applyNumberFormat="1" applyFont="1" applyFill="1" applyBorder="1" applyAlignment="1" applyProtection="1">
      <alignment horizontal="center"/>
      <protection locked="0"/>
    </xf>
    <xf numFmtId="0" fontId="0" fillId="0" borderId="50" xfId="0" applyFont="1" applyFill="1" applyBorder="1"/>
    <xf numFmtId="166" fontId="0" fillId="0" borderId="50" xfId="2" applyNumberFormat="1" applyFont="1" applyFill="1" applyBorder="1" applyAlignment="1" applyProtection="1">
      <alignment horizontal="center"/>
      <protection locked="0"/>
    </xf>
    <xf numFmtId="0" fontId="0" fillId="5" borderId="13" xfId="0" applyFont="1" applyFill="1" applyBorder="1"/>
    <xf numFmtId="164" fontId="8" fillId="5" borderId="13" xfId="2" applyNumberFormat="1" applyFont="1" applyFill="1" applyBorder="1" applyAlignment="1" applyProtection="1">
      <alignment horizontal="center"/>
      <protection locked="0"/>
    </xf>
    <xf numFmtId="0" fontId="0" fillId="0" borderId="13" xfId="0" applyFont="1" applyFill="1" applyBorder="1"/>
    <xf numFmtId="166" fontId="8" fillId="5" borderId="13" xfId="2" applyNumberFormat="1" applyFont="1" applyFill="1" applyBorder="1" applyAlignment="1" applyProtection="1">
      <alignment horizontal="center" vertical="top"/>
      <protection locked="0"/>
    </xf>
    <xf numFmtId="166" fontId="0" fillId="0" borderId="13" xfId="2" applyNumberFormat="1" applyFont="1" applyFill="1" applyBorder="1" applyAlignment="1" applyProtection="1">
      <alignment horizontal="center"/>
      <protection locked="0"/>
    </xf>
    <xf numFmtId="166" fontId="8" fillId="5" borderId="13" xfId="2" applyNumberFormat="1" applyFont="1" applyFill="1" applyBorder="1" applyAlignment="1">
      <alignment horizontal="center"/>
    </xf>
    <xf numFmtId="166" fontId="8" fillId="0" borderId="13" xfId="2" applyNumberFormat="1" applyFont="1" applyFill="1" applyBorder="1" applyAlignment="1">
      <alignment horizontal="center"/>
    </xf>
    <xf numFmtId="5" fontId="8" fillId="5" borderId="13" xfId="2" applyNumberFormat="1" applyFont="1" applyFill="1" applyBorder="1" applyAlignment="1" applyProtection="1">
      <alignment horizontal="center"/>
      <protection locked="0"/>
    </xf>
    <xf numFmtId="5" fontId="8" fillId="0" borderId="13" xfId="1" applyNumberFormat="1" applyFont="1" applyFill="1" applyBorder="1" applyAlignment="1" applyProtection="1">
      <alignment horizontal="center"/>
      <protection locked="0"/>
    </xf>
    <xf numFmtId="172" fontId="0" fillId="0" borderId="13" xfId="2" applyNumberFormat="1" applyFont="1" applyFill="1" applyBorder="1" applyAlignment="1">
      <alignment horizontal="center"/>
    </xf>
    <xf numFmtId="172" fontId="8" fillId="5" borderId="13" xfId="2" applyNumberFormat="1" applyFont="1" applyFill="1" applyBorder="1" applyAlignment="1" applyProtection="1">
      <alignment horizontal="center"/>
      <protection locked="0"/>
    </xf>
    <xf numFmtId="166" fontId="0" fillId="0" borderId="13" xfId="2" applyNumberFormat="1" applyFont="1" applyFill="1" applyBorder="1" applyAlignment="1" applyProtection="1">
      <alignment horizontal="center" vertical="top"/>
      <protection locked="0"/>
    </xf>
    <xf numFmtId="0" fontId="0" fillId="5" borderId="15" xfId="0" applyFont="1" applyFill="1" applyBorder="1"/>
    <xf numFmtId="3" fontId="18" fillId="0" borderId="50" xfId="0" applyNumberFormat="1" applyFont="1" applyFill="1" applyBorder="1" applyAlignment="1" applyProtection="1">
      <alignment horizontal="center"/>
      <protection locked="0"/>
    </xf>
    <xf numFmtId="3" fontId="18" fillId="5" borderId="13" xfId="0" applyNumberFormat="1" applyFont="1" applyFill="1" applyBorder="1" applyAlignment="1" applyProtection="1">
      <alignment horizontal="center"/>
      <protection locked="0"/>
    </xf>
    <xf numFmtId="166" fontId="21" fillId="0" borderId="13" xfId="2" applyNumberFormat="1" applyFont="1" applyFill="1" applyBorder="1" applyAlignment="1" applyProtection="1">
      <alignment horizontal="center"/>
      <protection locked="0"/>
    </xf>
    <xf numFmtId="9" fontId="18" fillId="5" borderId="13" xfId="2" applyFont="1" applyFill="1" applyBorder="1" applyAlignment="1" applyProtection="1">
      <alignment horizontal="center"/>
      <protection locked="0"/>
    </xf>
    <xf numFmtId="3" fontId="21" fillId="0" borderId="13" xfId="2" applyNumberFormat="1" applyFont="1" applyFill="1" applyBorder="1" applyAlignment="1" applyProtection="1">
      <alignment horizontal="center"/>
      <protection locked="0"/>
    </xf>
    <xf numFmtId="166" fontId="21" fillId="5" borderId="13" xfId="2" applyNumberFormat="1" applyFont="1" applyFill="1" applyBorder="1" applyAlignment="1">
      <alignment horizontal="center"/>
    </xf>
    <xf numFmtId="0" fontId="14" fillId="10" borderId="2" xfId="0" applyFont="1" applyFill="1" applyBorder="1" applyAlignment="1">
      <alignment horizontal="center" vertical="center"/>
    </xf>
    <xf numFmtId="0" fontId="37" fillId="0" borderId="0" xfId="6" applyFont="1" applyAlignment="1">
      <alignment horizontal="left" vertical="top" wrapText="1" indent="4"/>
    </xf>
    <xf numFmtId="0" fontId="6" fillId="0" borderId="0" xfId="6" applyFont="1"/>
    <xf numFmtId="0" fontId="17" fillId="11" borderId="31" xfId="50" applyBorder="1"/>
    <xf numFmtId="0" fontId="42" fillId="0" borderId="0" xfId="5" applyBorder="1"/>
    <xf numFmtId="0" fontId="17" fillId="11" borderId="2" xfId="51" applyBorder="1">
      <alignment horizontal="center" vertical="center" wrapText="1"/>
    </xf>
    <xf numFmtId="0" fontId="17" fillId="11" borderId="31" xfId="51" applyBorder="1">
      <alignment horizontal="center" vertical="center" wrapText="1"/>
    </xf>
    <xf numFmtId="0" fontId="17" fillId="11" borderId="33" xfId="51" applyBorder="1">
      <alignment horizontal="center" vertical="center" wrapText="1"/>
    </xf>
    <xf numFmtId="0" fontId="16" fillId="11" borderId="0" xfId="7" applyAlignment="1">
      <alignment horizontal="left" vertical="center"/>
    </xf>
    <xf numFmtId="0" fontId="17" fillId="11" borderId="2" xfId="51" applyBorder="1">
      <alignment horizontal="center" vertical="center" wrapText="1"/>
    </xf>
    <xf numFmtId="0" fontId="26" fillId="12" borderId="2" xfId="43" applyBorder="1">
      <alignment horizontal="center" vertical="center" wrapText="1"/>
    </xf>
    <xf numFmtId="0" fontId="26" fillId="12" borderId="33" xfId="43" applyBorder="1">
      <alignment horizontal="center" vertical="center" wrapText="1"/>
    </xf>
    <xf numFmtId="0" fontId="26" fillId="12" borderId="42" xfId="43" applyBorder="1">
      <alignment horizontal="center" vertical="center" wrapText="1"/>
    </xf>
    <xf numFmtId="166" fontId="26" fillId="12" borderId="2" xfId="43" applyNumberFormat="1" applyBorder="1">
      <alignment horizontal="center" vertical="center" wrapText="1"/>
    </xf>
    <xf numFmtId="166" fontId="26" fillId="12" borderId="42" xfId="43" applyNumberFormat="1" applyBorder="1">
      <alignment horizontal="center" vertical="center" wrapText="1"/>
    </xf>
    <xf numFmtId="0" fontId="26" fillId="12" borderId="32" xfId="43" applyBorder="1">
      <alignment horizontal="center" vertical="center" wrapText="1"/>
    </xf>
    <xf numFmtId="0" fontId="17" fillId="11" borderId="2" xfId="50" applyBorder="1" applyAlignment="1">
      <alignment horizontal="left" vertical="center" wrapText="1"/>
    </xf>
    <xf numFmtId="0" fontId="11" fillId="0" borderId="0" xfId="43" applyFont="1" applyFill="1" applyBorder="1" applyAlignment="1">
      <alignment horizontal="left" vertical="center" wrapText="1"/>
    </xf>
    <xf numFmtId="0" fontId="26" fillId="0" borderId="0" xfId="0" applyFont="1" applyAlignment="1">
      <alignment vertical="center"/>
    </xf>
    <xf numFmtId="0" fontId="55" fillId="0" borderId="0" xfId="0" applyFont="1" applyAlignment="1">
      <alignment vertical="center"/>
    </xf>
    <xf numFmtId="0" fontId="55" fillId="0" borderId="0" xfId="0" applyFont="1" applyFill="1" applyAlignment="1">
      <alignment vertical="center"/>
    </xf>
    <xf numFmtId="0" fontId="16" fillId="11" borderId="0" xfId="7" applyAlignment="1">
      <alignment horizontal="left" vertical="center"/>
    </xf>
    <xf numFmtId="0" fontId="23" fillId="0" borderId="0" xfId="5" applyFont="1" applyBorder="1"/>
    <xf numFmtId="0" fontId="23" fillId="0" borderId="0" xfId="21" applyFont="1" applyAlignment="1" applyProtection="1">
      <alignment vertical="top"/>
    </xf>
    <xf numFmtId="0" fontId="6" fillId="0" borderId="0" xfId="6" applyFont="1" applyProtection="1"/>
    <xf numFmtId="0" fontId="5" fillId="0" borderId="0" xfId="0" applyFont="1"/>
    <xf numFmtId="0" fontId="0" fillId="0" borderId="46" xfId="0" applyBorder="1" applyAlignment="1">
      <alignment horizontal="center"/>
    </xf>
    <xf numFmtId="0" fontId="10" fillId="0" borderId="0" xfId="0" applyFont="1" applyBorder="1" applyAlignment="1">
      <alignment horizontal="right" vertical="center"/>
    </xf>
    <xf numFmtId="0" fontId="0" fillId="0" borderId="0" xfId="0" applyBorder="1" applyAlignment="1">
      <alignment horizontal="center" vertical="center"/>
    </xf>
    <xf numFmtId="0" fontId="0" fillId="0" borderId="0" xfId="0" applyAlignment="1">
      <alignment wrapText="1"/>
    </xf>
    <xf numFmtId="0" fontId="16" fillId="11" borderId="0" xfId="7" applyAlignment="1">
      <alignment horizontal="left"/>
    </xf>
    <xf numFmtId="0" fontId="14" fillId="3" borderId="31" xfId="0" applyFont="1" applyFill="1" applyBorder="1" applyAlignment="1">
      <alignment horizontal="left"/>
    </xf>
    <xf numFmtId="0" fontId="0" fillId="0" borderId="0" xfId="0" applyProtection="1">
      <protection locked="0"/>
    </xf>
    <xf numFmtId="14" fontId="8" fillId="0" borderId="10" xfId="3" applyNumberFormat="1" applyFont="1" applyFill="1" applyBorder="1" applyAlignment="1" applyProtection="1">
      <alignment horizontal="center"/>
      <protection locked="0"/>
    </xf>
    <xf numFmtId="5" fontId="8" fillId="0" borderId="12" xfId="3" applyNumberFormat="1" applyFont="1" applyFill="1" applyBorder="1" applyAlignment="1" applyProtection="1">
      <alignment horizontal="center" vertical="center"/>
      <protection locked="0"/>
    </xf>
    <xf numFmtId="14" fontId="0" fillId="13" borderId="4" xfId="3" applyNumberFormat="1" applyFont="1" applyFill="1" applyBorder="1" applyAlignment="1" applyProtection="1">
      <alignment horizontal="center"/>
      <protection locked="0"/>
    </xf>
    <xf numFmtId="5" fontId="0" fillId="13" borderId="6" xfId="3" applyNumberFormat="1" applyFont="1" applyFill="1" applyBorder="1" applyAlignment="1" applyProtection="1">
      <alignment horizontal="center" vertical="center"/>
      <protection locked="0"/>
    </xf>
    <xf numFmtId="37" fontId="8" fillId="0" borderId="11" xfId="3" applyNumberFormat="1" applyFont="1" applyFill="1" applyBorder="1" applyAlignment="1" applyProtection="1">
      <alignment horizontal="center" vertical="center"/>
      <protection locked="0"/>
    </xf>
    <xf numFmtId="37" fontId="0" fillId="5" borderId="5" xfId="3" applyNumberFormat="1" applyFont="1" applyFill="1" applyBorder="1" applyAlignment="1" applyProtection="1">
      <alignment horizontal="center" vertical="center"/>
      <protection locked="0"/>
    </xf>
    <xf numFmtId="37" fontId="8" fillId="0" borderId="5" xfId="3" applyNumberFormat="1" applyFont="1" applyFill="1" applyBorder="1" applyAlignment="1" applyProtection="1">
      <alignment horizontal="center" vertical="center"/>
      <protection locked="0"/>
    </xf>
    <xf numFmtId="37" fontId="0" fillId="13" borderId="5" xfId="3" applyNumberFormat="1" applyFont="1" applyFill="1" applyBorder="1" applyAlignment="1" applyProtection="1">
      <alignment horizontal="center" vertical="center"/>
      <protection locked="0"/>
    </xf>
    <xf numFmtId="37" fontId="0" fillId="5" borderId="8" xfId="3" applyNumberFormat="1" applyFont="1" applyFill="1" applyBorder="1" applyAlignment="1" applyProtection="1">
      <alignment horizontal="center" vertical="center"/>
      <protection locked="0"/>
    </xf>
    <xf numFmtId="174" fontId="0" fillId="0" borderId="14" xfId="0" applyNumberFormat="1" applyFont="1" applyBorder="1" applyAlignment="1" applyProtection="1">
      <alignment horizontal="center"/>
      <protection locked="0"/>
    </xf>
    <xf numFmtId="174" fontId="0" fillId="5" borderId="13" xfId="0" applyNumberFormat="1" applyFont="1" applyFill="1" applyBorder="1" applyAlignment="1" applyProtection="1">
      <alignment horizontal="center"/>
      <protection locked="0"/>
    </xf>
    <xf numFmtId="174" fontId="0" fillId="0" borderId="13" xfId="0" applyNumberFormat="1" applyFont="1" applyBorder="1" applyAlignment="1" applyProtection="1">
      <alignment horizontal="center"/>
      <protection locked="0"/>
    </xf>
    <xf numFmtId="174" fontId="0" fillId="5" borderId="15" xfId="0" applyNumberFormat="1" applyFont="1" applyFill="1" applyBorder="1" applyAlignment="1" applyProtection="1">
      <alignment horizontal="center"/>
      <protection locked="0"/>
    </xf>
    <xf numFmtId="0" fontId="10" fillId="0" borderId="66" xfId="6" applyFont="1" applyFill="1" applyBorder="1" applyProtection="1">
      <protection locked="0"/>
    </xf>
    <xf numFmtId="0" fontId="10" fillId="0" borderId="67" xfId="6" applyFont="1" applyFill="1" applyBorder="1" applyProtection="1">
      <protection locked="0"/>
    </xf>
    <xf numFmtId="0" fontId="10" fillId="0" borderId="66" xfId="6" applyFont="1" applyFill="1" applyBorder="1" applyAlignment="1" applyProtection="1">
      <alignment horizontal="right"/>
      <protection locked="0"/>
    </xf>
    <xf numFmtId="0" fontId="10" fillId="0" borderId="67" xfId="6" applyFont="1" applyFill="1" applyBorder="1" applyAlignment="1" applyProtection="1">
      <alignment horizontal="right"/>
      <protection locked="0"/>
    </xf>
    <xf numFmtId="0" fontId="10" fillId="0" borderId="18" xfId="6" applyFont="1" applyFill="1" applyBorder="1" applyAlignment="1" applyProtection="1">
      <alignment horizontal="right"/>
      <protection locked="0"/>
    </xf>
    <xf numFmtId="0" fontId="10" fillId="0" borderId="17" xfId="6" applyFont="1" applyFill="1" applyBorder="1" applyAlignment="1" applyProtection="1">
      <alignment horizontal="right"/>
      <protection locked="0"/>
    </xf>
    <xf numFmtId="0" fontId="57" fillId="0" borderId="0" xfId="6" applyFont="1" applyAlignment="1" applyProtection="1">
      <alignment horizontal="left" vertical="top"/>
      <protection hidden="1"/>
    </xf>
    <xf numFmtId="0" fontId="58" fillId="0" borderId="0" xfId="21" applyFont="1" applyAlignment="1" applyProtection="1">
      <alignment horizontal="left" vertical="top"/>
      <protection hidden="1"/>
    </xf>
    <xf numFmtId="0" fontId="57" fillId="0" borderId="0" xfId="21" applyFont="1" applyAlignment="1" applyProtection="1">
      <alignment horizontal="left" vertical="top"/>
      <protection hidden="1"/>
    </xf>
    <xf numFmtId="0" fontId="57" fillId="0" borderId="0" xfId="6" applyFont="1" applyBorder="1" applyAlignment="1" applyProtection="1">
      <alignment horizontal="left" vertical="top"/>
      <protection hidden="1"/>
    </xf>
    <xf numFmtId="0" fontId="57" fillId="0" borderId="0" xfId="6" applyFont="1" applyBorder="1" applyProtection="1">
      <protection hidden="1"/>
    </xf>
    <xf numFmtId="168" fontId="60" fillId="0" borderId="1" xfId="0" quotePrefix="1" applyNumberFormat="1" applyFont="1" applyBorder="1" applyAlignment="1">
      <alignment horizontal="center" vertical="center"/>
    </xf>
    <xf numFmtId="168" fontId="60" fillId="0" borderId="1" xfId="0" applyNumberFormat="1" applyFont="1" applyBorder="1" applyAlignment="1">
      <alignment horizontal="center" vertical="center"/>
    </xf>
    <xf numFmtId="168" fontId="60" fillId="0" borderId="0" xfId="0" applyNumberFormat="1" applyFont="1" applyAlignment="1">
      <alignment horizontal="center" vertical="center"/>
    </xf>
    <xf numFmtId="0" fontId="0" fillId="0" borderId="0" xfId="0" applyAlignment="1">
      <alignment vertical="center"/>
    </xf>
    <xf numFmtId="0" fontId="9" fillId="0" borderId="0" xfId="0" applyFont="1" applyAlignment="1">
      <alignment vertical="center"/>
    </xf>
    <xf numFmtId="0" fontId="0" fillId="0" borderId="0" xfId="0" quotePrefix="1" applyAlignment="1">
      <alignment vertical="center"/>
    </xf>
    <xf numFmtId="0" fontId="53" fillId="5" borderId="20" xfId="0" applyFont="1" applyFill="1" applyBorder="1" applyAlignment="1">
      <alignment vertical="center"/>
    </xf>
    <xf numFmtId="0" fontId="53" fillId="5" borderId="22" xfId="0" applyFont="1" applyFill="1" applyBorder="1" applyAlignment="1">
      <alignment vertical="center"/>
    </xf>
    <xf numFmtId="0" fontId="16" fillId="11" borderId="0" xfId="7" applyAlignment="1">
      <alignment horizontal="left" vertical="center"/>
    </xf>
    <xf numFmtId="168" fontId="16" fillId="11" borderId="31" xfId="7" applyNumberFormat="1" applyBorder="1" applyAlignment="1">
      <alignment horizontal="centerContinuous"/>
    </xf>
    <xf numFmtId="0" fontId="16" fillId="11" borderId="31" xfId="7" applyNumberFormat="1" applyBorder="1" applyAlignment="1" applyProtection="1">
      <alignment horizontal="centerContinuous"/>
      <protection locked="0"/>
    </xf>
    <xf numFmtId="0" fontId="16" fillId="11" borderId="32" xfId="7" applyNumberFormat="1" applyBorder="1" applyAlignment="1" applyProtection="1">
      <alignment horizontal="centerContinuous"/>
      <protection locked="0"/>
    </xf>
    <xf numFmtId="0" fontId="16" fillId="11" borderId="33" xfId="7" applyNumberFormat="1" applyBorder="1" applyAlignment="1" applyProtection="1">
      <alignment horizontal="centerContinuous"/>
      <protection locked="0"/>
    </xf>
    <xf numFmtId="38" fontId="26" fillId="0" borderId="0" xfId="0" applyNumberFormat="1" applyFont="1" applyAlignment="1">
      <alignment vertical="center"/>
    </xf>
    <xf numFmtId="166" fontId="26" fillId="0" borderId="0" xfId="2" applyNumberFormat="1" applyFont="1" applyAlignment="1">
      <alignment vertical="center"/>
    </xf>
    <xf numFmtId="0" fontId="26" fillId="0" borderId="0" xfId="0" quotePrefix="1" applyFont="1" applyAlignment="1">
      <alignment vertical="center"/>
    </xf>
    <xf numFmtId="0" fontId="0" fillId="0" borderId="0" xfId="0" applyFont="1" applyAlignment="1">
      <alignment horizontal="left" vertical="center" indent="2"/>
    </xf>
    <xf numFmtId="0" fontId="26" fillId="0" borderId="0" xfId="0" applyFont="1" applyAlignment="1">
      <alignment horizontal="left" vertical="center" indent="2"/>
    </xf>
    <xf numFmtId="0" fontId="0" fillId="0" borderId="0" xfId="0" quotePrefix="1" applyFont="1" applyAlignment="1">
      <alignment horizontal="left" vertical="center" indent="2"/>
    </xf>
    <xf numFmtId="0" fontId="27" fillId="0" borderId="0" xfId="0" applyFont="1" applyAlignment="1">
      <alignment horizontal="left" indent="2"/>
    </xf>
    <xf numFmtId="0" fontId="53" fillId="0" borderId="0" xfId="0" applyFont="1" applyAlignment="1">
      <alignment horizontal="left" vertical="center"/>
    </xf>
    <xf numFmtId="0" fontId="53" fillId="0" borderId="49" xfId="0" applyFont="1" applyBorder="1" applyAlignment="1">
      <alignment vertical="center"/>
    </xf>
    <xf numFmtId="0" fontId="53" fillId="0" borderId="0" xfId="0" applyFont="1" applyBorder="1" applyAlignment="1">
      <alignment vertical="center"/>
    </xf>
    <xf numFmtId="0" fontId="62" fillId="0" borderId="0" xfId="4" applyFont="1" applyAlignment="1" applyProtection="1"/>
    <xf numFmtId="0" fontId="16" fillId="11" borderId="2" xfId="51" applyFont="1" applyBorder="1">
      <alignment horizontal="center" vertical="center" wrapText="1"/>
    </xf>
    <xf numFmtId="0" fontId="41" fillId="0" borderId="0" xfId="6" applyFont="1" applyAlignment="1" applyProtection="1">
      <alignment vertical="top"/>
    </xf>
    <xf numFmtId="0" fontId="57" fillId="0" borderId="0" xfId="6" applyFont="1" applyAlignment="1" applyProtection="1">
      <alignment horizontal="left" vertical="top"/>
      <protection locked="0" hidden="1"/>
    </xf>
    <xf numFmtId="0" fontId="4" fillId="0" borderId="66" xfId="6" applyFont="1" applyFill="1" applyBorder="1" applyProtection="1"/>
    <xf numFmtId="0" fontId="4" fillId="0" borderId="67" xfId="6" applyFont="1" applyFill="1" applyBorder="1" applyProtection="1"/>
    <xf numFmtId="0" fontId="4" fillId="0" borderId="0" xfId="6" applyFont="1" applyAlignment="1" applyProtection="1">
      <alignment vertical="top"/>
    </xf>
    <xf numFmtId="0" fontId="4" fillId="0" borderId="0" xfId="6" applyFont="1"/>
    <xf numFmtId="0" fontId="4" fillId="0" borderId="66" xfId="6" applyFont="1" applyFill="1" applyBorder="1"/>
    <xf numFmtId="0" fontId="4" fillId="0" borderId="67" xfId="6" applyFont="1" applyFill="1" applyBorder="1"/>
    <xf numFmtId="0" fontId="4" fillId="0" borderId="18" xfId="6" applyFont="1" applyFill="1" applyBorder="1"/>
    <xf numFmtId="0" fontId="4" fillId="0" borderId="17" xfId="6" applyFont="1" applyFill="1" applyBorder="1"/>
    <xf numFmtId="9" fontId="26" fillId="0" borderId="23" xfId="2" applyNumberFormat="1" applyFont="1" applyFill="1" applyBorder="1" applyAlignment="1" applyProtection="1">
      <alignment horizontal="center" vertical="center" shrinkToFit="1"/>
      <protection locked="0"/>
    </xf>
    <xf numFmtId="9" fontId="50" fillId="0" borderId="13" xfId="2" applyNumberFormat="1" applyFont="1" applyFill="1" applyBorder="1" applyAlignment="1" applyProtection="1">
      <alignment horizontal="center" vertical="center" shrinkToFit="1"/>
      <protection locked="0"/>
    </xf>
    <xf numFmtId="9" fontId="26" fillId="0" borderId="27" xfId="2" applyNumberFormat="1" applyFont="1" applyFill="1" applyBorder="1" applyAlignment="1" applyProtection="1">
      <alignment horizontal="center" vertical="center" shrinkToFit="1"/>
      <protection locked="0"/>
    </xf>
    <xf numFmtId="9" fontId="50" fillId="0" borderId="27" xfId="2" applyNumberFormat="1" applyFont="1" applyFill="1" applyBorder="1" applyAlignment="1" applyProtection="1">
      <alignment horizontal="center" vertical="center" shrinkToFit="1"/>
      <protection locked="0"/>
    </xf>
    <xf numFmtId="9" fontId="50" fillId="0" borderId="5" xfId="0" applyNumberFormat="1" applyFont="1" applyFill="1" applyBorder="1" applyAlignment="1" applyProtection="1">
      <alignment horizontal="center" vertical="center" shrinkToFit="1"/>
      <protection locked="0"/>
    </xf>
    <xf numFmtId="9" fontId="26" fillId="0" borderId="5" xfId="0" applyNumberFormat="1" applyFont="1" applyFill="1" applyBorder="1" applyAlignment="1" applyProtection="1">
      <alignment horizontal="center" vertical="center" shrinkToFit="1"/>
      <protection locked="0"/>
    </xf>
    <xf numFmtId="9" fontId="26" fillId="8" borderId="5" xfId="0" applyNumberFormat="1" applyFont="1" applyFill="1" applyBorder="1" applyAlignment="1" applyProtection="1">
      <alignment horizontal="center" vertical="center" shrinkToFit="1"/>
      <protection locked="0"/>
    </xf>
    <xf numFmtId="9" fontId="26" fillId="0" borderId="38" xfId="0" applyNumberFormat="1" applyFont="1" applyFill="1" applyBorder="1" applyAlignment="1" applyProtection="1">
      <alignment horizontal="center" vertical="center" shrinkToFit="1"/>
      <protection locked="0"/>
    </xf>
    <xf numFmtId="166" fontId="50" fillId="0" borderId="27" xfId="2" applyNumberFormat="1" applyFont="1" applyFill="1" applyBorder="1" applyAlignment="1" applyProtection="1">
      <alignment horizontal="center" vertical="center" shrinkToFit="1"/>
      <protection locked="0"/>
    </xf>
    <xf numFmtId="166" fontId="26" fillId="0" borderId="27" xfId="2" applyNumberFormat="1" applyFont="1" applyFill="1" applyBorder="1" applyAlignment="1" applyProtection="1">
      <alignment horizontal="center" vertical="center" shrinkToFit="1"/>
      <protection locked="0"/>
    </xf>
    <xf numFmtId="166" fontId="26" fillId="0" borderId="23" xfId="2" applyNumberFormat="1" applyFont="1" applyFill="1" applyBorder="1" applyAlignment="1" applyProtection="1">
      <alignment horizontal="center" vertical="center" shrinkToFit="1"/>
      <protection locked="0"/>
    </xf>
    <xf numFmtId="166" fontId="50" fillId="0" borderId="13" xfId="2" applyNumberFormat="1" applyFont="1" applyFill="1" applyBorder="1" applyAlignment="1" applyProtection="1">
      <alignment horizontal="center" vertical="center" shrinkToFit="1"/>
      <protection locked="0"/>
    </xf>
    <xf numFmtId="166" fontId="50" fillId="0" borderId="15" xfId="2" applyNumberFormat="1" applyFont="1" applyFill="1" applyBorder="1" applyAlignment="1" applyProtection="1">
      <alignment horizontal="center" vertical="center" shrinkToFit="1"/>
      <protection locked="0"/>
    </xf>
    <xf numFmtId="166" fontId="50" fillId="0" borderId="5" xfId="0" applyNumberFormat="1" applyFont="1" applyFill="1" applyBorder="1" applyAlignment="1" applyProtection="1">
      <alignment horizontal="center" vertical="center" shrinkToFit="1"/>
      <protection locked="0"/>
    </xf>
    <xf numFmtId="166" fontId="26" fillId="0" borderId="5" xfId="0" applyNumberFormat="1" applyFont="1" applyFill="1" applyBorder="1" applyAlignment="1" applyProtection="1">
      <alignment horizontal="center" vertical="center" shrinkToFit="1"/>
      <protection locked="0"/>
    </xf>
    <xf numFmtId="166" fontId="26" fillId="0" borderId="38" xfId="0" applyNumberFormat="1" applyFont="1" applyFill="1" applyBorder="1" applyAlignment="1" applyProtection="1">
      <alignment horizontal="center" vertical="center" shrinkToFit="1"/>
      <protection locked="0"/>
    </xf>
    <xf numFmtId="166" fontId="50" fillId="0" borderId="8" xfId="0" applyNumberFormat="1" applyFont="1" applyFill="1" applyBorder="1" applyAlignment="1" applyProtection="1">
      <alignment horizontal="center" vertical="center" shrinkToFit="1"/>
      <protection locked="0"/>
    </xf>
    <xf numFmtId="166" fontId="26" fillId="0" borderId="8" xfId="0" applyNumberFormat="1" applyFont="1" applyFill="1" applyBorder="1" applyAlignment="1" applyProtection="1">
      <alignment horizontal="center" vertical="center" shrinkToFit="1"/>
      <protection locked="0"/>
    </xf>
    <xf numFmtId="166" fontId="0" fillId="8" borderId="13" xfId="0" applyNumberFormat="1" applyFill="1" applyBorder="1" applyAlignment="1" applyProtection="1">
      <alignment horizontal="center" vertical="center" shrinkToFit="1"/>
      <protection locked="0"/>
    </xf>
    <xf numFmtId="166" fontId="26" fillId="0" borderId="69" xfId="0" applyNumberFormat="1"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protection locked="0"/>
    </xf>
    <xf numFmtId="14" fontId="53" fillId="0" borderId="4" xfId="0" applyNumberFormat="1" applyFont="1" applyFill="1" applyBorder="1" applyAlignment="1" applyProtection="1">
      <alignment horizontal="center" vertical="center"/>
      <protection locked="0"/>
    </xf>
    <xf numFmtId="165" fontId="53" fillId="0" borderId="5" xfId="0" applyNumberFormat="1" applyFont="1" applyFill="1" applyBorder="1" applyAlignment="1" applyProtection="1">
      <alignment horizontal="center" vertical="center"/>
      <protection locked="0"/>
    </xf>
    <xf numFmtId="165" fontId="53" fillId="0" borderId="11" xfId="0" applyNumberFormat="1" applyFont="1" applyFill="1" applyBorder="1" applyAlignment="1" applyProtection="1">
      <alignment horizontal="center" vertical="center"/>
      <protection locked="0"/>
    </xf>
    <xf numFmtId="14" fontId="53" fillId="5" borderId="4" xfId="0" applyNumberFormat="1" applyFont="1" applyFill="1" applyBorder="1" applyAlignment="1" applyProtection="1">
      <alignment horizontal="center" vertical="center"/>
      <protection locked="0"/>
    </xf>
    <xf numFmtId="165" fontId="53" fillId="5" borderId="5" xfId="0" applyNumberFormat="1" applyFont="1" applyFill="1" applyBorder="1" applyAlignment="1" applyProtection="1">
      <alignment horizontal="center" vertical="center"/>
      <protection locked="0"/>
    </xf>
    <xf numFmtId="165" fontId="53" fillId="5" borderId="11" xfId="0" applyNumberFormat="1" applyFont="1" applyFill="1" applyBorder="1" applyAlignment="1" applyProtection="1">
      <alignment horizontal="center" vertical="center"/>
      <protection locked="0"/>
    </xf>
    <xf numFmtId="14" fontId="53" fillId="0" borderId="7" xfId="0" applyNumberFormat="1" applyFont="1" applyFill="1" applyBorder="1" applyAlignment="1" applyProtection="1">
      <alignment horizontal="center" vertical="center"/>
      <protection locked="0"/>
    </xf>
    <xf numFmtId="165" fontId="53" fillId="0" borderId="8" xfId="0" applyNumberFormat="1" applyFont="1" applyFill="1" applyBorder="1" applyAlignment="1" applyProtection="1">
      <alignment horizontal="center" vertical="center"/>
      <protection locked="0"/>
    </xf>
    <xf numFmtId="164" fontId="53" fillId="0" borderId="11" xfId="2" applyNumberFormat="1" applyFont="1" applyFill="1" applyBorder="1" applyAlignment="1" applyProtection="1">
      <alignment horizontal="center" vertical="center"/>
      <protection locked="0"/>
    </xf>
    <xf numFmtId="164" fontId="53" fillId="5" borderId="11" xfId="2" applyNumberFormat="1" applyFont="1" applyFill="1" applyBorder="1" applyAlignment="1" applyProtection="1">
      <alignment horizontal="center" vertical="center"/>
      <protection locked="0"/>
    </xf>
    <xf numFmtId="164" fontId="53" fillId="0" borderId="8" xfId="2" applyNumberFormat="1" applyFont="1" applyFill="1" applyBorder="1" applyAlignment="1" applyProtection="1">
      <alignment horizontal="center" vertical="center"/>
      <protection locked="0"/>
    </xf>
    <xf numFmtId="4" fontId="53" fillId="5" borderId="3" xfId="2" applyNumberFormat="1" applyFont="1" applyFill="1" applyBorder="1" applyAlignment="1">
      <alignment horizontal="center" vertical="center"/>
    </xf>
    <xf numFmtId="166" fontId="53" fillId="5" borderId="12" xfId="2" applyNumberFormat="1" applyFont="1" applyFill="1" applyBorder="1" applyAlignment="1" applyProtection="1">
      <alignment horizontal="center" vertical="center"/>
      <protection locked="0"/>
    </xf>
    <xf numFmtId="166" fontId="53" fillId="0" borderId="6" xfId="2" applyNumberFormat="1" applyFont="1" applyFill="1" applyBorder="1" applyAlignment="1">
      <alignment horizontal="center" vertical="center"/>
    </xf>
    <xf numFmtId="166" fontId="53" fillId="5" borderId="12" xfId="2" applyNumberFormat="1" applyFont="1" applyFill="1" applyBorder="1" applyAlignment="1">
      <alignment horizontal="center" vertical="center"/>
    </xf>
    <xf numFmtId="9" fontId="53" fillId="0" borderId="6" xfId="2" applyFont="1" applyFill="1" applyBorder="1" applyAlignment="1">
      <alignment horizontal="center" vertical="center"/>
    </xf>
    <xf numFmtId="175" fontId="11" fillId="0" borderId="4" xfId="0" applyNumberFormat="1" applyFont="1" applyFill="1" applyBorder="1" applyAlignment="1" applyProtection="1">
      <alignment horizontal="center" vertical="center"/>
      <protection locked="0"/>
    </xf>
    <xf numFmtId="175" fontId="11" fillId="5" borderId="4" xfId="0" applyNumberFormat="1" applyFont="1" applyFill="1" applyBorder="1" applyAlignment="1" applyProtection="1">
      <alignment horizontal="center" vertical="center"/>
      <protection locked="0"/>
    </xf>
    <xf numFmtId="175" fontId="11" fillId="0" borderId="7" xfId="0" applyNumberFormat="1" applyFont="1" applyFill="1" applyBorder="1" applyAlignment="1" applyProtection="1">
      <alignment horizontal="center" vertical="center"/>
      <protection locked="0"/>
    </xf>
    <xf numFmtId="0" fontId="9" fillId="0" borderId="0" xfId="0" applyFont="1" applyAlignment="1" applyProtection="1">
      <alignment horizontal="right"/>
      <protection locked="0"/>
    </xf>
    <xf numFmtId="1" fontId="0" fillId="0" borderId="13" xfId="0" applyNumberFormat="1" applyFill="1" applyBorder="1" applyAlignment="1" applyProtection="1">
      <alignment horizontal="center"/>
      <protection locked="0"/>
    </xf>
    <xf numFmtId="1" fontId="0" fillId="5" borderId="13" xfId="0" applyNumberFormat="1" applyFill="1" applyBorder="1" applyAlignment="1" applyProtection="1">
      <alignment horizontal="center"/>
      <protection locked="0"/>
    </xf>
    <xf numFmtId="1" fontId="0" fillId="5" borderId="15" xfId="0" applyNumberFormat="1" applyFill="1" applyBorder="1" applyAlignment="1" applyProtection="1">
      <alignment horizontal="center"/>
      <protection locked="0"/>
    </xf>
    <xf numFmtId="1" fontId="0" fillId="7" borderId="41" xfId="0" applyNumberFormat="1" applyFill="1" applyBorder="1" applyAlignment="1" applyProtection="1">
      <alignment horizontal="center" vertical="center"/>
      <protection locked="0"/>
    </xf>
    <xf numFmtId="1" fontId="0" fillId="7" borderId="40" xfId="0" applyNumberFormat="1" applyFill="1" applyBorder="1" applyAlignment="1" applyProtection="1">
      <alignment horizontal="center" vertical="center"/>
      <protection locked="0"/>
    </xf>
    <xf numFmtId="0" fontId="0" fillId="7" borderId="40" xfId="0" applyFill="1" applyBorder="1" applyAlignment="1" applyProtection="1">
      <alignment horizontal="center" vertical="center"/>
      <protection locked="0"/>
    </xf>
    <xf numFmtId="0" fontId="0" fillId="7" borderId="42" xfId="0" applyFill="1" applyBorder="1" applyAlignment="1" applyProtection="1">
      <alignment horizontal="center" vertical="center"/>
      <protection locked="0"/>
    </xf>
    <xf numFmtId="166" fontId="21" fillId="0" borderId="15" xfId="2" applyNumberFormat="1" applyFont="1" applyFill="1" applyBorder="1" applyAlignment="1" applyProtection="1">
      <alignment horizontal="center"/>
      <protection locked="0"/>
    </xf>
    <xf numFmtId="166" fontId="21" fillId="0" borderId="9" xfId="2" applyNumberFormat="1" applyFont="1" applyFill="1" applyBorder="1" applyAlignment="1" applyProtection="1">
      <alignment horizontal="center"/>
      <protection locked="0"/>
    </xf>
    <xf numFmtId="0" fontId="0" fillId="0" borderId="0" xfId="0" applyAlignment="1" applyProtection="1">
      <alignment horizontal="center" vertical="center"/>
      <protection hidden="1"/>
    </xf>
    <xf numFmtId="2" fontId="0" fillId="0" borderId="0" xfId="0" applyNumberFormat="1" applyAlignment="1" applyProtection="1">
      <alignment horizontal="center"/>
      <protection hidden="1"/>
    </xf>
    <xf numFmtId="0" fontId="0" fillId="0" borderId="0" xfId="0" applyProtection="1">
      <protection hidden="1"/>
    </xf>
    <xf numFmtId="0" fontId="0" fillId="0" borderId="0" xfId="0" applyAlignment="1" applyProtection="1">
      <alignment horizontal="left"/>
      <protection hidden="1"/>
    </xf>
    <xf numFmtId="0" fontId="14" fillId="3" borderId="31" xfId="0" applyFont="1" applyFill="1" applyBorder="1" applyAlignment="1">
      <alignment horizontal="left"/>
    </xf>
    <xf numFmtId="0" fontId="0" fillId="0" borderId="19" xfId="0" applyBorder="1"/>
    <xf numFmtId="0" fontId="0" fillId="0" borderId="48" xfId="0" applyBorder="1"/>
    <xf numFmtId="0" fontId="3" fillId="0" borderId="0" xfId="6" applyFont="1" applyAlignment="1">
      <alignment horizontal="left" wrapText="1" indent="2"/>
    </xf>
    <xf numFmtId="0" fontId="2" fillId="0" borderId="1" xfId="0" applyFont="1" applyBorder="1" applyAlignment="1" applyProtection="1">
      <alignment horizontal="left" vertical="center"/>
      <protection locked="0"/>
    </xf>
    <xf numFmtId="0" fontId="26" fillId="0" borderId="20" xfId="0" applyFont="1" applyFill="1" applyBorder="1" applyAlignment="1">
      <alignment horizontal="left" vertical="center" wrapText="1"/>
    </xf>
    <xf numFmtId="1" fontId="26" fillId="0" borderId="22" xfId="0" applyNumberFormat="1" applyFont="1" applyFill="1" applyBorder="1" applyAlignment="1">
      <alignment horizontal="left" vertical="center"/>
    </xf>
    <xf numFmtId="1" fontId="26" fillId="0" borderId="24" xfId="0" applyNumberFormat="1" applyFont="1" applyFill="1" applyBorder="1" applyAlignment="1">
      <alignment horizontal="left" vertical="center"/>
    </xf>
    <xf numFmtId="0" fontId="18" fillId="0" borderId="20" xfId="0" applyFont="1" applyBorder="1" applyAlignment="1">
      <alignment horizontal="left"/>
    </xf>
    <xf numFmtId="0" fontId="26" fillId="0" borderId="22" xfId="0" applyFont="1" applyFill="1" applyBorder="1" applyAlignment="1">
      <alignment horizontal="left" vertical="center" wrapText="1"/>
    </xf>
    <xf numFmtId="168" fontId="18" fillId="0" borderId="22" xfId="0" applyNumberFormat="1" applyFont="1" applyBorder="1" applyAlignment="1">
      <alignment horizontal="left" indent="2"/>
    </xf>
    <xf numFmtId="168" fontId="18" fillId="0" borderId="22" xfId="0" applyNumberFormat="1" applyFont="1" applyBorder="1" applyAlignment="1">
      <alignment horizontal="left" wrapText="1" indent="2"/>
    </xf>
    <xf numFmtId="0" fontId="18" fillId="0" borderId="22" xfId="0" applyFont="1" applyBorder="1" applyAlignment="1">
      <alignment horizontal="left"/>
    </xf>
    <xf numFmtId="1" fontId="26" fillId="0" borderId="13" xfId="0" applyNumberFormat="1" applyFont="1" applyFill="1" applyBorder="1" applyAlignment="1">
      <alignment horizontal="left" vertical="top" indent="2"/>
    </xf>
    <xf numFmtId="0" fontId="18" fillId="0" borderId="22" xfId="0" applyFont="1" applyFill="1" applyBorder="1" applyAlignment="1">
      <alignment horizontal="left" vertical="top" wrapText="1" indent="2"/>
    </xf>
    <xf numFmtId="0" fontId="0" fillId="0" borderId="13" xfId="0" applyFill="1" applyBorder="1" applyAlignment="1">
      <alignment horizontal="left" vertical="top" wrapText="1" indent="2"/>
    </xf>
    <xf numFmtId="0" fontId="0" fillId="0" borderId="13" xfId="0" applyBorder="1" applyAlignment="1">
      <alignment horizontal="left" vertical="top" wrapText="1" indent="2"/>
    </xf>
    <xf numFmtId="0" fontId="0" fillId="0" borderId="13" xfId="0" applyBorder="1" applyAlignment="1">
      <alignment horizontal="left" vertical="top" indent="2"/>
    </xf>
    <xf numFmtId="0" fontId="0" fillId="0" borderId="15" xfId="0" applyBorder="1" applyAlignment="1">
      <alignment horizontal="left" vertical="top" indent="2"/>
    </xf>
    <xf numFmtId="169" fontId="50" fillId="8" borderId="62" xfId="0" applyNumberFormat="1" applyFont="1" applyFill="1" applyBorder="1" applyAlignment="1" applyProtection="1">
      <alignment horizontal="center" vertical="center"/>
      <protection locked="0"/>
    </xf>
    <xf numFmtId="0" fontId="0" fillId="0" borderId="0" xfId="0" applyFont="1" applyProtection="1">
      <protection locked="0" hidden="1"/>
    </xf>
    <xf numFmtId="0" fontId="2" fillId="0" borderId="0" xfId="0" applyFont="1" applyAlignment="1">
      <alignment horizontal="right" vertical="center"/>
    </xf>
    <xf numFmtId="168" fontId="0" fillId="0" borderId="20" xfId="0" applyNumberFormat="1" applyFont="1" applyFill="1" applyBorder="1"/>
    <xf numFmtId="168" fontId="0" fillId="5" borderId="22" xfId="0" applyNumberFormat="1" applyFont="1" applyFill="1" applyBorder="1"/>
    <xf numFmtId="168" fontId="0" fillId="0" borderId="22" xfId="0" applyNumberFormat="1" applyFill="1" applyBorder="1"/>
    <xf numFmtId="168" fontId="0" fillId="0" borderId="22" xfId="0" applyNumberFormat="1" applyFont="1" applyFill="1" applyBorder="1"/>
    <xf numFmtId="168" fontId="0" fillId="5" borderId="22" xfId="0" applyNumberFormat="1" applyFill="1" applyBorder="1"/>
    <xf numFmtId="0" fontId="0" fillId="0" borderId="58" xfId="0" applyFont="1" applyFill="1" applyBorder="1"/>
    <xf numFmtId="0" fontId="0" fillId="5" borderId="36" xfId="0" applyFont="1" applyFill="1" applyBorder="1"/>
    <xf numFmtId="0" fontId="0" fillId="0" borderId="36" xfId="0" applyFont="1" applyFill="1" applyBorder="1"/>
    <xf numFmtId="0" fontId="0" fillId="0" borderId="36" xfId="0" applyFill="1" applyBorder="1"/>
    <xf numFmtId="0" fontId="0" fillId="5" borderId="37" xfId="0" applyFill="1" applyBorder="1"/>
    <xf numFmtId="168" fontId="0" fillId="5" borderId="24" xfId="0" applyNumberFormat="1" applyFont="1" applyFill="1" applyBorder="1"/>
    <xf numFmtId="168" fontId="0" fillId="0" borderId="53" xfId="0" applyNumberFormat="1" applyBorder="1"/>
    <xf numFmtId="168" fontId="0" fillId="0" borderId="54" xfId="0" applyNumberFormat="1" applyBorder="1"/>
    <xf numFmtId="0" fontId="0" fillId="0" borderId="19" xfId="0" applyFont="1" applyBorder="1"/>
    <xf numFmtId="168" fontId="0" fillId="0" borderId="49" xfId="0" applyNumberFormat="1" applyBorder="1"/>
    <xf numFmtId="166" fontId="0" fillId="0" borderId="0" xfId="2" applyNumberFormat="1" applyFont="1" applyBorder="1"/>
    <xf numFmtId="166" fontId="0" fillId="0" borderId="46" xfId="2" applyNumberFormat="1" applyFont="1" applyBorder="1"/>
    <xf numFmtId="0" fontId="9" fillId="0" borderId="0" xfId="0" applyFont="1" applyBorder="1" applyAlignment="1">
      <alignment horizontal="left"/>
    </xf>
    <xf numFmtId="0" fontId="0" fillId="0" borderId="46" xfId="0" applyBorder="1"/>
    <xf numFmtId="0" fontId="9" fillId="0" borderId="0" xfId="0" applyFont="1" applyBorder="1"/>
    <xf numFmtId="168" fontId="0" fillId="0" borderId="53" xfId="0" applyNumberFormat="1" applyBorder="1" applyAlignment="1">
      <alignment vertical="top"/>
    </xf>
    <xf numFmtId="0" fontId="9" fillId="0" borderId="19" xfId="0" applyFont="1" applyBorder="1" applyAlignment="1">
      <alignment horizontal="left"/>
    </xf>
    <xf numFmtId="0" fontId="9" fillId="0" borderId="48" xfId="0" applyFont="1" applyBorder="1" applyAlignment="1">
      <alignment horizontal="left"/>
    </xf>
    <xf numFmtId="168" fontId="0" fillId="0" borderId="24" xfId="0" applyNumberFormat="1" applyBorder="1" applyAlignment="1">
      <alignment vertical="top"/>
    </xf>
    <xf numFmtId="0" fontId="9" fillId="0" borderId="25" xfId="0" applyFont="1" applyBorder="1" applyAlignment="1">
      <alignment horizontal="left"/>
    </xf>
    <xf numFmtId="0" fontId="9" fillId="0" borderId="37" xfId="0" applyFont="1" applyBorder="1" applyAlignment="1">
      <alignment horizontal="left"/>
    </xf>
    <xf numFmtId="168" fontId="0" fillId="0" borderId="20" xfId="0" applyNumberFormat="1" applyBorder="1"/>
    <xf numFmtId="166" fontId="9" fillId="0" borderId="12" xfId="2" applyNumberFormat="1" applyFont="1" applyBorder="1" applyAlignment="1" applyProtection="1">
      <alignment horizontal="center"/>
      <protection locked="0"/>
    </xf>
    <xf numFmtId="166" fontId="9" fillId="0" borderId="17" xfId="2" applyNumberFormat="1" applyFont="1" applyBorder="1" applyAlignment="1" applyProtection="1">
      <alignment horizontal="center"/>
      <protection locked="0"/>
    </xf>
    <xf numFmtId="0" fontId="26" fillId="0" borderId="53" xfId="21" applyFont="1" applyBorder="1" applyAlignment="1" applyProtection="1">
      <alignment wrapText="1"/>
    </xf>
    <xf numFmtId="0" fontId="26" fillId="0" borderId="19" xfId="21" applyFont="1" applyBorder="1" applyAlignment="1" applyProtection="1">
      <alignment wrapText="1"/>
    </xf>
    <xf numFmtId="0" fontId="10" fillId="0" borderId="48" xfId="6" applyFont="1" applyBorder="1" applyAlignment="1"/>
    <xf numFmtId="0" fontId="26" fillId="0" borderId="54" xfId="21" applyFont="1" applyBorder="1" applyAlignment="1" applyProtection="1">
      <alignment wrapText="1"/>
    </xf>
    <xf numFmtId="0" fontId="26" fillId="0" borderId="1" xfId="21" applyFont="1" applyBorder="1" applyAlignment="1" applyProtection="1">
      <alignment wrapText="1"/>
    </xf>
    <xf numFmtId="0" fontId="10" fillId="0" borderId="45" xfId="6" applyFont="1" applyBorder="1" applyAlignment="1"/>
    <xf numFmtId="0" fontId="26" fillId="0" borderId="31" xfId="21" applyFont="1" applyBorder="1" applyAlignment="1" applyProtection="1">
      <alignment wrapText="1"/>
    </xf>
    <xf numFmtId="0" fontId="26" fillId="0" borderId="32" xfId="21" applyFont="1" applyBorder="1" applyAlignment="1" applyProtection="1">
      <alignment wrapText="1"/>
    </xf>
    <xf numFmtId="0" fontId="10" fillId="0" borderId="33" xfId="6" applyFont="1" applyBorder="1" applyAlignment="1"/>
    <xf numFmtId="0" fontId="26" fillId="0" borderId="31" xfId="21" applyFont="1" applyBorder="1" applyAlignment="1" applyProtection="1">
      <alignment vertical="center" wrapText="1"/>
    </xf>
    <xf numFmtId="0" fontId="26" fillId="0" borderId="32" xfId="21" applyFont="1" applyBorder="1" applyAlignment="1" applyProtection="1">
      <alignment vertical="center" wrapText="1"/>
    </xf>
    <xf numFmtId="0" fontId="10" fillId="0" borderId="33" xfId="6" applyFont="1" applyBorder="1" applyAlignment="1">
      <alignment vertical="center" wrapText="1"/>
    </xf>
    <xf numFmtId="0" fontId="10" fillId="0" borderId="33" xfId="6" applyFont="1" applyBorder="1" applyAlignment="1">
      <alignment vertical="center"/>
    </xf>
    <xf numFmtId="0" fontId="10" fillId="0" borderId="0" xfId="6" applyFont="1" applyBorder="1" applyAlignment="1">
      <alignment horizontal="left" wrapText="1" indent="1"/>
    </xf>
    <xf numFmtId="0" fontId="10" fillId="0" borderId="46" xfId="6" applyFont="1" applyBorder="1" applyAlignment="1">
      <alignment horizontal="left" wrapText="1" indent="1"/>
    </xf>
    <xf numFmtId="0" fontId="26" fillId="0" borderId="31" xfId="21" applyFont="1" applyFill="1" applyBorder="1" applyAlignment="1" applyProtection="1">
      <alignment vertical="center" wrapText="1"/>
    </xf>
    <xf numFmtId="0" fontId="26" fillId="0" borderId="32" xfId="21" applyFont="1" applyFill="1" applyBorder="1" applyAlignment="1" applyProtection="1">
      <alignment vertical="center" wrapText="1"/>
    </xf>
    <xf numFmtId="0" fontId="10" fillId="0" borderId="32" xfId="6" applyFont="1" applyBorder="1" applyAlignment="1">
      <alignment vertical="center"/>
    </xf>
    <xf numFmtId="0" fontId="26" fillId="0" borderId="31" xfId="48" applyFont="1" applyBorder="1" applyAlignment="1" applyProtection="1">
      <alignment wrapText="1"/>
    </xf>
    <xf numFmtId="0" fontId="26" fillId="0" borderId="32" xfId="48" applyFont="1" applyBorder="1" applyAlignment="1" applyProtection="1">
      <alignment wrapText="1"/>
    </xf>
    <xf numFmtId="0" fontId="26" fillId="0" borderId="33" xfId="48" applyFont="1" applyBorder="1" applyAlignment="1" applyProtection="1">
      <alignment wrapText="1"/>
    </xf>
    <xf numFmtId="0" fontId="0" fillId="0" borderId="31" xfId="4" applyFont="1" applyBorder="1" applyAlignment="1" applyProtection="1">
      <alignment wrapText="1"/>
    </xf>
    <xf numFmtId="0" fontId="8" fillId="0" borderId="32" xfId="4" applyFont="1" applyBorder="1" applyAlignment="1" applyProtection="1">
      <alignment wrapText="1"/>
    </xf>
    <xf numFmtId="0" fontId="8" fillId="0" borderId="33" xfId="4" applyFont="1" applyBorder="1" applyAlignment="1" applyProtection="1"/>
    <xf numFmtId="0" fontId="25" fillId="0" borderId="31" xfId="4" applyBorder="1" applyAlignment="1" applyProtection="1">
      <alignment wrapText="1"/>
    </xf>
    <xf numFmtId="0" fontId="25" fillId="0" borderId="32" xfId="4" applyBorder="1" applyAlignment="1" applyProtection="1">
      <alignment wrapText="1"/>
    </xf>
    <xf numFmtId="0" fontId="25" fillId="0" borderId="33" xfId="4" applyBorder="1" applyAlignment="1" applyProtection="1"/>
    <xf numFmtId="0" fontId="25" fillId="0" borderId="53" xfId="4" applyBorder="1" applyAlignment="1" applyProtection="1">
      <alignment wrapText="1"/>
    </xf>
    <xf numFmtId="0" fontId="25" fillId="0" borderId="19" xfId="4" applyBorder="1" applyAlignment="1" applyProtection="1">
      <alignment wrapText="1"/>
    </xf>
    <xf numFmtId="0" fontId="25" fillId="0" borderId="48" xfId="4" applyBorder="1" applyAlignment="1" applyProtection="1"/>
    <xf numFmtId="0" fontId="10" fillId="0" borderId="31" xfId="6" applyFont="1" applyBorder="1" applyAlignment="1" applyProtection="1">
      <alignment horizontal="left" wrapText="1"/>
    </xf>
    <xf numFmtId="0" fontId="10" fillId="0" borderId="32" xfId="6" applyFont="1" applyBorder="1" applyAlignment="1" applyProtection="1">
      <alignment horizontal="left" wrapText="1"/>
    </xf>
    <xf numFmtId="0" fontId="0" fillId="0" borderId="32" xfId="0" applyBorder="1" applyAlignment="1">
      <alignment wrapText="1"/>
    </xf>
    <xf numFmtId="0" fontId="0" fillId="0" borderId="54" xfId="4" applyFont="1" applyBorder="1" applyAlignment="1" applyProtection="1">
      <alignment wrapText="1"/>
    </xf>
    <xf numFmtId="0" fontId="8" fillId="0" borderId="1" xfId="4" applyFont="1" applyBorder="1" applyAlignment="1" applyProtection="1">
      <alignment wrapText="1"/>
    </xf>
    <xf numFmtId="0" fontId="8" fillId="0" borderId="45" xfId="4" applyFont="1" applyBorder="1" applyAlignment="1" applyProtection="1"/>
    <xf numFmtId="0" fontId="10" fillId="0" borderId="31" xfId="6" applyFont="1" applyBorder="1" applyAlignment="1" applyProtection="1"/>
    <xf numFmtId="0" fontId="10" fillId="0" borderId="32" xfId="6" applyFont="1" applyBorder="1" applyAlignment="1" applyProtection="1"/>
    <xf numFmtId="0" fontId="9" fillId="0" borderId="53" xfId="0" applyFont="1" applyBorder="1" applyAlignment="1">
      <alignment horizontal="left" vertical="top" wrapText="1"/>
    </xf>
    <xf numFmtId="0" fontId="9" fillId="0" borderId="19" xfId="0" applyFont="1" applyBorder="1" applyAlignment="1">
      <alignment horizontal="left" vertical="top" wrapText="1"/>
    </xf>
    <xf numFmtId="0" fontId="9" fillId="0" borderId="48" xfId="0" applyFont="1" applyBorder="1" applyAlignment="1">
      <alignment horizontal="left" vertical="top" wrapText="1"/>
    </xf>
    <xf numFmtId="0" fontId="9" fillId="0" borderId="54" xfId="0" applyFont="1" applyBorder="1" applyAlignment="1">
      <alignment horizontal="left" vertical="top" wrapText="1"/>
    </xf>
    <xf numFmtId="0" fontId="9" fillId="0" borderId="1" xfId="0" applyFont="1" applyBorder="1" applyAlignment="1">
      <alignment horizontal="left" vertical="top" wrapText="1"/>
    </xf>
    <xf numFmtId="0" fontId="9" fillId="0" borderId="45" xfId="0" applyFont="1" applyBorder="1" applyAlignment="1">
      <alignment horizontal="left" vertical="top" wrapText="1"/>
    </xf>
    <xf numFmtId="0" fontId="0" fillId="0" borderId="59"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9" fillId="0" borderId="53" xfId="0" applyFont="1" applyBorder="1" applyAlignment="1">
      <alignment horizontal="left" wrapText="1"/>
    </xf>
    <xf numFmtId="0" fontId="9" fillId="0" borderId="19" xfId="0" applyFont="1" applyBorder="1" applyAlignment="1">
      <alignment horizontal="left" wrapText="1"/>
    </xf>
    <xf numFmtId="0" fontId="9" fillId="0" borderId="48" xfId="0" applyFont="1" applyBorder="1" applyAlignment="1">
      <alignment horizontal="left" wrapText="1"/>
    </xf>
    <xf numFmtId="0" fontId="9" fillId="0" borderId="49" xfId="0" applyFont="1" applyBorder="1" applyAlignment="1">
      <alignment horizontal="left" wrapText="1"/>
    </xf>
    <xf numFmtId="0" fontId="9" fillId="0" borderId="0" xfId="0" applyFont="1" applyBorder="1" applyAlignment="1">
      <alignment horizontal="left" wrapText="1"/>
    </xf>
    <xf numFmtId="0" fontId="9" fillId="0" borderId="46" xfId="0" applyFont="1" applyBorder="1" applyAlignment="1">
      <alignment horizontal="left" wrapText="1"/>
    </xf>
    <xf numFmtId="0" fontId="19" fillId="3" borderId="31" xfId="0" applyFont="1" applyFill="1" applyBorder="1" applyAlignment="1">
      <alignment horizontal="center"/>
    </xf>
    <xf numFmtId="0" fontId="0" fillId="0" borderId="32" xfId="0" applyBorder="1" applyAlignment="1">
      <alignment horizontal="center"/>
    </xf>
    <xf numFmtId="0" fontId="0" fillId="0" borderId="38" xfId="0" applyBorder="1" applyAlignment="1" applyProtection="1">
      <alignment horizontal="left" wrapText="1"/>
      <protection locked="0"/>
    </xf>
    <xf numFmtId="0" fontId="0" fillId="0" borderId="36" xfId="0" applyBorder="1"/>
    <xf numFmtId="166" fontId="0" fillId="5" borderId="69" xfId="2" applyNumberFormat="1" applyFont="1" applyFill="1" applyBorder="1" applyAlignment="1" applyProtection="1">
      <alignment horizontal="center" wrapText="1"/>
      <protection locked="0"/>
    </xf>
    <xf numFmtId="0" fontId="0" fillId="0" borderId="37" xfId="0" applyBorder="1"/>
    <xf numFmtId="166" fontId="0" fillId="0" borderId="38" xfId="2" applyNumberFormat="1" applyFont="1" applyBorder="1" applyAlignment="1" applyProtection="1">
      <alignment horizontal="center" wrapText="1"/>
      <protection locked="0"/>
    </xf>
    <xf numFmtId="0" fontId="0" fillId="5" borderId="38" xfId="0" applyFill="1" applyBorder="1" applyAlignment="1" applyProtection="1">
      <alignment horizontal="left" wrapText="1"/>
      <protection locked="0"/>
    </xf>
    <xf numFmtId="0" fontId="16" fillId="11" borderId="0" xfId="7" applyAlignment="1">
      <alignment horizontal="left"/>
    </xf>
    <xf numFmtId="0" fontId="17" fillId="11" borderId="31" xfId="51" applyBorder="1">
      <alignment horizontal="center" vertical="center" wrapText="1"/>
    </xf>
    <xf numFmtId="0" fontId="17" fillId="11" borderId="33" xfId="51" applyBorder="1">
      <alignment horizontal="center" vertical="center" wrapText="1"/>
    </xf>
    <xf numFmtId="0" fontId="0" fillId="0" borderId="62" xfId="0" applyBorder="1" applyAlignment="1" applyProtection="1">
      <alignment horizontal="left" wrapText="1"/>
      <protection locked="0"/>
    </xf>
    <xf numFmtId="0" fontId="0" fillId="0" borderId="58" xfId="0" applyBorder="1"/>
    <xf numFmtId="0" fontId="0" fillId="0" borderId="0" xfId="0" applyAlignment="1">
      <alignment horizontal="left"/>
    </xf>
    <xf numFmtId="168" fontId="16" fillId="11" borderId="56" xfId="7" applyNumberFormat="1" applyBorder="1" applyAlignment="1">
      <alignment horizontal="center" vertical="center"/>
    </xf>
    <xf numFmtId="168" fontId="16" fillId="11" borderId="55" xfId="7" applyNumberFormat="1" applyBorder="1" applyAlignment="1">
      <alignment horizontal="center" vertical="center"/>
    </xf>
    <xf numFmtId="0" fontId="9" fillId="7" borderId="31" xfId="0" applyFont="1" applyFill="1" applyBorder="1" applyAlignment="1">
      <alignment horizontal="center"/>
    </xf>
    <xf numFmtId="0" fontId="9" fillId="7" borderId="32" xfId="0" applyFont="1" applyFill="1" applyBorder="1" applyAlignment="1">
      <alignment horizontal="center"/>
    </xf>
    <xf numFmtId="0" fontId="9" fillId="7" borderId="33" xfId="0" applyFont="1" applyFill="1" applyBorder="1" applyAlignment="1">
      <alignment horizontal="center"/>
    </xf>
    <xf numFmtId="166" fontId="26" fillId="0" borderId="38" xfId="2" applyNumberFormat="1" applyFont="1" applyFill="1" applyBorder="1" applyAlignment="1" applyProtection="1">
      <alignment horizontal="center" vertical="center"/>
      <protection locked="0"/>
    </xf>
    <xf numFmtId="0" fontId="0" fillId="0" borderId="23" xfId="0" applyBorder="1" applyAlignment="1"/>
    <xf numFmtId="0" fontId="0" fillId="0" borderId="36" xfId="0" applyBorder="1" applyAlignment="1"/>
    <xf numFmtId="166" fontId="26" fillId="0" borderId="69" xfId="2" applyNumberFormat="1" applyFont="1" applyFill="1" applyBorder="1" applyAlignment="1" applyProtection="1">
      <alignment horizontal="center" vertical="center"/>
      <protection locked="0"/>
    </xf>
    <xf numFmtId="0" fontId="0" fillId="0" borderId="25" xfId="0" applyBorder="1" applyAlignment="1"/>
    <xf numFmtId="0" fontId="0" fillId="0" borderId="37" xfId="0" applyBorder="1" applyAlignment="1"/>
    <xf numFmtId="166" fontId="26" fillId="0" borderId="73" xfId="2" applyNumberFormat="1" applyFont="1" applyFill="1" applyBorder="1" applyAlignment="1" applyProtection="1">
      <alignment horizontal="center" vertical="center"/>
      <protection locked="0"/>
    </xf>
    <xf numFmtId="0" fontId="0" fillId="0" borderId="19" xfId="0" applyBorder="1" applyAlignment="1"/>
    <xf numFmtId="0" fontId="0" fillId="0" borderId="48" xfId="0" applyBorder="1" applyAlignment="1"/>
    <xf numFmtId="166" fontId="26" fillId="0" borderId="72" xfId="2" applyNumberFormat="1" applyFont="1" applyFill="1" applyBorder="1" applyAlignment="1" applyProtection="1">
      <alignment horizontal="center" vertical="center"/>
      <protection locked="0"/>
    </xf>
    <xf numFmtId="166" fontId="26" fillId="0" borderId="65" xfId="2" applyNumberFormat="1" applyFont="1" applyFill="1" applyBorder="1" applyAlignment="1" applyProtection="1">
      <alignment horizontal="center" vertical="center"/>
      <protection locked="0"/>
    </xf>
    <xf numFmtId="166" fontId="26" fillId="0" borderId="39" xfId="2" applyNumberFormat="1" applyFont="1" applyFill="1" applyBorder="1" applyAlignment="1" applyProtection="1">
      <alignment horizontal="center" vertical="center"/>
      <protection locked="0"/>
    </xf>
    <xf numFmtId="0" fontId="17" fillId="11" borderId="54" xfId="50" applyBorder="1" applyAlignment="1">
      <alignment horizontal="center"/>
    </xf>
    <xf numFmtId="0" fontId="17" fillId="11" borderId="1" xfId="50" applyBorder="1" applyAlignment="1">
      <alignment horizontal="center"/>
    </xf>
    <xf numFmtId="0" fontId="17" fillId="11" borderId="45" xfId="50" applyBorder="1" applyAlignment="1">
      <alignment horizontal="center"/>
    </xf>
    <xf numFmtId="0" fontId="10" fillId="0" borderId="1" xfId="0" applyFont="1" applyBorder="1" applyAlignment="1" applyProtection="1">
      <alignment horizontal="left" vertical="center"/>
      <protection locked="0"/>
    </xf>
    <xf numFmtId="0" fontId="0" fillId="0" borderId="1" xfId="0" applyBorder="1" applyAlignment="1">
      <alignment horizontal="left" vertical="center"/>
    </xf>
    <xf numFmtId="0" fontId="10" fillId="0" borderId="32" xfId="0" applyFont="1" applyBorder="1" applyAlignment="1" applyProtection="1">
      <alignment horizontal="left" vertical="center"/>
      <protection locked="0"/>
    </xf>
    <xf numFmtId="0" fontId="0" fillId="0" borderId="32" xfId="0" applyBorder="1" applyAlignment="1">
      <alignment horizontal="left" vertical="center"/>
    </xf>
    <xf numFmtId="166" fontId="26" fillId="0" borderId="71" xfId="2" applyNumberFormat="1" applyFont="1" applyFill="1" applyBorder="1" applyAlignment="1" applyProtection="1">
      <alignment horizontal="center" vertical="center"/>
      <protection locked="0"/>
    </xf>
    <xf numFmtId="0" fontId="0" fillId="0" borderId="0" xfId="0" applyBorder="1" applyAlignment="1"/>
    <xf numFmtId="0" fontId="0" fillId="0" borderId="46" xfId="0" applyBorder="1" applyAlignment="1"/>
    <xf numFmtId="0" fontId="53" fillId="0" borderId="31"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17" fillId="3" borderId="56" xfId="0" applyFont="1" applyFill="1" applyBorder="1" applyAlignment="1">
      <alignment horizontal="center" vertical="center" wrapText="1"/>
    </xf>
    <xf numFmtId="0" fontId="0" fillId="0" borderId="55" xfId="0" applyBorder="1" applyAlignment="1">
      <alignment horizontal="center" wrapText="1"/>
    </xf>
    <xf numFmtId="0" fontId="14" fillId="3" borderId="31" xfId="0" applyFont="1" applyFill="1" applyBorder="1" applyAlignment="1">
      <alignment horizontal="left"/>
    </xf>
    <xf numFmtId="0" fontId="14" fillId="3" borderId="32" xfId="0" applyFont="1" applyFill="1" applyBorder="1" applyAlignment="1">
      <alignment horizontal="left"/>
    </xf>
    <xf numFmtId="0" fontId="14" fillId="3" borderId="33" xfId="0" applyFont="1" applyFill="1" applyBorder="1" applyAlignment="1">
      <alignment horizontal="left"/>
    </xf>
    <xf numFmtId="0" fontId="0" fillId="0" borderId="0" xfId="0" applyAlignment="1"/>
    <xf numFmtId="168" fontId="0" fillId="0" borderId="53" xfId="0" applyNumberFormat="1" applyFont="1" applyBorder="1" applyAlignment="1">
      <alignment horizontal="left" vertical="top" wrapText="1"/>
    </xf>
    <xf numFmtId="0" fontId="0" fillId="0" borderId="19" xfId="0" applyBorder="1" applyAlignment="1">
      <alignment horizontal="left" vertical="top" wrapText="1"/>
    </xf>
    <xf numFmtId="0" fontId="0" fillId="0" borderId="48" xfId="0" applyBorder="1" applyAlignment="1">
      <alignment horizontal="left" vertical="top" wrapText="1"/>
    </xf>
    <xf numFmtId="0" fontId="0" fillId="0" borderId="54" xfId="0" applyBorder="1" applyAlignment="1">
      <alignment horizontal="left" vertical="top" wrapText="1"/>
    </xf>
    <xf numFmtId="0" fontId="0" fillId="0" borderId="1" xfId="0" applyBorder="1" applyAlignment="1">
      <alignment horizontal="left" vertical="top" wrapText="1"/>
    </xf>
    <xf numFmtId="0" fontId="0" fillId="0" borderId="45" xfId="0" applyBorder="1" applyAlignment="1">
      <alignment horizontal="left" vertical="top" wrapText="1"/>
    </xf>
    <xf numFmtId="0" fontId="0" fillId="0" borderId="20" xfId="0" applyBorder="1" applyAlignment="1">
      <alignment horizontal="left" wrapText="1"/>
    </xf>
    <xf numFmtId="0" fontId="0" fillId="0" borderId="21" xfId="0" applyBorder="1" applyAlignment="1">
      <alignment horizontal="left" wrapText="1"/>
    </xf>
    <xf numFmtId="0" fontId="0" fillId="0" borderId="58" xfId="0" applyBorder="1" applyAlignment="1">
      <alignment horizontal="left" wrapText="1"/>
    </xf>
    <xf numFmtId="0" fontId="17" fillId="11" borderId="32" xfId="51" applyBorder="1">
      <alignment horizontal="center" vertical="center" wrapText="1"/>
    </xf>
    <xf numFmtId="0" fontId="14" fillId="3" borderId="31" xfId="0" applyFont="1" applyFill="1" applyBorder="1" applyAlignment="1">
      <alignment horizontal="center"/>
    </xf>
    <xf numFmtId="0" fontId="14" fillId="3" borderId="33" xfId="0" applyFont="1" applyFill="1" applyBorder="1" applyAlignment="1">
      <alignment horizontal="center"/>
    </xf>
    <xf numFmtId="0" fontId="16" fillId="11" borderId="0" xfId="7" applyBorder="1" applyAlignment="1">
      <alignment horizontal="left"/>
    </xf>
    <xf numFmtId="0" fontId="9" fillId="0" borderId="49" xfId="0" applyFont="1" applyBorder="1" applyAlignment="1">
      <alignment horizontal="left" vertical="top" wrapText="1"/>
    </xf>
    <xf numFmtId="0" fontId="9" fillId="0" borderId="0" xfId="0" applyFont="1" applyBorder="1" applyAlignment="1">
      <alignment horizontal="left" vertical="top" wrapText="1"/>
    </xf>
    <xf numFmtId="0" fontId="9" fillId="0" borderId="46" xfId="0" applyFont="1" applyBorder="1" applyAlignment="1">
      <alignment horizontal="left" vertical="top" wrapText="1"/>
    </xf>
    <xf numFmtId="0" fontId="9" fillId="0" borderId="0" xfId="0" applyFont="1" applyAlignment="1">
      <alignment horizontal="right" wrapText="1"/>
    </xf>
    <xf numFmtId="0" fontId="9" fillId="7" borderId="56" xfId="0" applyFont="1" applyFill="1" applyBorder="1" applyAlignment="1">
      <alignment horizontal="center" wrapText="1"/>
    </xf>
    <xf numFmtId="0" fontId="9" fillId="7" borderId="55" xfId="0" applyFont="1" applyFill="1" applyBorder="1" applyAlignment="1">
      <alignment horizontal="center" wrapText="1"/>
    </xf>
    <xf numFmtId="0" fontId="18" fillId="7" borderId="31" xfId="0" applyFont="1" applyFill="1" applyBorder="1" applyAlignment="1">
      <alignment horizontal="center"/>
    </xf>
    <xf numFmtId="0" fontId="18" fillId="7" borderId="32" xfId="0" applyFont="1" applyFill="1" applyBorder="1" applyAlignment="1">
      <alignment horizontal="center"/>
    </xf>
    <xf numFmtId="0" fontId="18" fillId="7" borderId="33" xfId="0" applyFont="1" applyFill="1" applyBorder="1" applyAlignment="1">
      <alignment horizontal="center"/>
    </xf>
    <xf numFmtId="1" fontId="0" fillId="0" borderId="44" xfId="0" applyNumberFormat="1" applyFill="1" applyBorder="1" applyAlignment="1">
      <alignment horizontal="center"/>
    </xf>
    <xf numFmtId="1" fontId="0" fillId="0" borderId="35" xfId="0" applyNumberFormat="1" applyFill="1" applyBorder="1" applyAlignment="1">
      <alignment horizontal="center"/>
    </xf>
    <xf numFmtId="1" fontId="0" fillId="5" borderId="44" xfId="0" applyNumberFormat="1" applyFill="1" applyBorder="1" applyAlignment="1">
      <alignment horizontal="center"/>
    </xf>
    <xf numFmtId="1" fontId="0" fillId="5" borderId="35" xfId="0" applyNumberFormat="1" applyFill="1" applyBorder="1" applyAlignment="1">
      <alignment horizontal="center"/>
    </xf>
    <xf numFmtId="0" fontId="0" fillId="0" borderId="59" xfId="0" applyFill="1" applyBorder="1" applyAlignment="1" applyProtection="1">
      <alignment horizontal="left" vertical="top"/>
      <protection locked="0"/>
    </xf>
    <xf numFmtId="0" fontId="0" fillId="0" borderId="65" xfId="0" applyFill="1" applyBorder="1" applyAlignment="1" applyProtection="1">
      <alignment horizontal="left" vertical="top"/>
      <protection locked="0"/>
    </xf>
    <xf numFmtId="0" fontId="0" fillId="0" borderId="39" xfId="0" applyFill="1" applyBorder="1" applyAlignment="1" applyProtection="1">
      <alignment horizontal="left" vertical="top"/>
      <protection locked="0"/>
    </xf>
    <xf numFmtId="0" fontId="0" fillId="0" borderId="54" xfId="0" applyFill="1" applyBorder="1" applyAlignment="1" applyProtection="1">
      <alignment horizontal="left" vertical="top"/>
      <protection locked="0"/>
    </xf>
    <xf numFmtId="0" fontId="0" fillId="0" borderId="1" xfId="0" applyFill="1" applyBorder="1" applyAlignment="1" applyProtection="1">
      <alignment horizontal="left" vertical="top"/>
      <protection locked="0"/>
    </xf>
    <xf numFmtId="0" fontId="0" fillId="0" borderId="45" xfId="0" applyFill="1" applyBorder="1" applyAlignment="1" applyProtection="1">
      <alignment horizontal="left" vertical="top"/>
      <protection locked="0"/>
    </xf>
    <xf numFmtId="0" fontId="9" fillId="7" borderId="53" xfId="0" applyFont="1" applyFill="1" applyBorder="1" applyAlignment="1">
      <alignment horizontal="center" wrapText="1"/>
    </xf>
    <xf numFmtId="0" fontId="9" fillId="7" borderId="48" xfId="0" applyFont="1" applyFill="1" applyBorder="1" applyAlignment="1">
      <alignment horizontal="center" wrapText="1"/>
    </xf>
    <xf numFmtId="0" fontId="9" fillId="7" borderId="54" xfId="0" applyFont="1" applyFill="1" applyBorder="1" applyAlignment="1">
      <alignment horizontal="center" wrapText="1"/>
    </xf>
    <xf numFmtId="0" fontId="9" fillId="7" borderId="45" xfId="0" applyFont="1" applyFill="1" applyBorder="1" applyAlignment="1">
      <alignment horizontal="center" wrapText="1"/>
    </xf>
    <xf numFmtId="0" fontId="0" fillId="0" borderId="59" xfId="0" applyBorder="1" applyAlignment="1" applyProtection="1">
      <alignment horizontal="left" vertical="top"/>
      <protection locked="0"/>
    </xf>
    <xf numFmtId="0" fontId="0" fillId="0" borderId="65"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4" fillId="3" borderId="32" xfId="0" applyFont="1" applyFill="1" applyBorder="1" applyAlignment="1">
      <alignment horizontal="center"/>
    </xf>
    <xf numFmtId="1" fontId="0" fillId="0" borderId="24" xfId="0" applyNumberFormat="1" applyFill="1" applyBorder="1" applyAlignment="1">
      <alignment horizontal="left"/>
    </xf>
    <xf numFmtId="1" fontId="0" fillId="0" borderId="37" xfId="0" applyNumberFormat="1" applyFill="1" applyBorder="1" applyAlignment="1">
      <alignment horizontal="left"/>
    </xf>
    <xf numFmtId="1" fontId="0" fillId="5" borderId="54" xfId="0" applyNumberFormat="1" applyFill="1" applyBorder="1" applyAlignment="1">
      <alignment horizontal="center"/>
    </xf>
    <xf numFmtId="1" fontId="0" fillId="5" borderId="45" xfId="0" applyNumberFormat="1" applyFill="1" applyBorder="1" applyAlignment="1">
      <alignment horizontal="center"/>
    </xf>
    <xf numFmtId="1" fontId="0" fillId="0" borderId="20" xfId="0" applyNumberFormat="1" applyFill="1" applyBorder="1" applyAlignment="1">
      <alignment horizontal="center"/>
    </xf>
    <xf numFmtId="1" fontId="0" fillId="0" borderId="58" xfId="0" applyNumberFormat="1" applyFill="1" applyBorder="1" applyAlignment="1">
      <alignment horizontal="center"/>
    </xf>
    <xf numFmtId="1" fontId="0" fillId="5" borderId="22" xfId="0" applyNumberFormat="1" applyFill="1" applyBorder="1" applyAlignment="1">
      <alignment horizontal="left"/>
    </xf>
    <xf numFmtId="1" fontId="0" fillId="5" borderId="36" xfId="0" applyNumberFormat="1" applyFill="1" applyBorder="1" applyAlignment="1">
      <alignment horizontal="left"/>
    </xf>
    <xf numFmtId="1" fontId="0" fillId="0" borderId="22" xfId="0" applyNumberFormat="1" applyFill="1" applyBorder="1" applyAlignment="1">
      <alignment horizontal="left"/>
    </xf>
    <xf numFmtId="1" fontId="0" fillId="0" borderId="36" xfId="0" applyNumberFormat="1" applyFill="1" applyBorder="1" applyAlignment="1">
      <alignment horizontal="left"/>
    </xf>
    <xf numFmtId="1" fontId="0" fillId="0" borderId="44" xfId="0" applyNumberFormat="1" applyFill="1" applyBorder="1" applyAlignment="1">
      <alignment horizontal="left"/>
    </xf>
    <xf numFmtId="1" fontId="0" fillId="0" borderId="35" xfId="0" applyNumberFormat="1" applyFill="1" applyBorder="1" applyAlignment="1">
      <alignment horizontal="left"/>
    </xf>
    <xf numFmtId="0" fontId="16" fillId="11" borderId="0" xfId="7" applyAlignment="1">
      <alignment horizontal="left" wrapText="1"/>
    </xf>
    <xf numFmtId="0" fontId="0" fillId="0" borderId="53" xfId="0"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65" xfId="0" applyBorder="1" applyAlignment="1">
      <alignment horizontal="left" vertical="top" wrapText="1"/>
    </xf>
    <xf numFmtId="0" fontId="0" fillId="0" borderId="39" xfId="0" applyBorder="1" applyAlignment="1">
      <alignment horizontal="left" vertical="top" wrapText="1"/>
    </xf>
    <xf numFmtId="0" fontId="16" fillId="11" borderId="0" xfId="7" applyAlignment="1">
      <alignment horizontal="left" vertical="center"/>
    </xf>
    <xf numFmtId="0" fontId="0" fillId="0" borderId="36" xfId="0" applyFill="1" applyBorder="1" applyAlignment="1">
      <alignment horizontal="left" wrapText="1"/>
    </xf>
    <xf numFmtId="0" fontId="0" fillId="0" borderId="13" xfId="0" applyFont="1" applyFill="1" applyBorder="1" applyAlignment="1">
      <alignment horizontal="left" wrapText="1"/>
    </xf>
    <xf numFmtId="0" fontId="0" fillId="5" borderId="36" xfId="0" applyFill="1" applyBorder="1" applyAlignment="1">
      <alignment horizontal="left" wrapText="1"/>
    </xf>
    <xf numFmtId="0" fontId="0" fillId="5" borderId="13" xfId="0" applyFont="1" applyFill="1" applyBorder="1" applyAlignment="1">
      <alignment horizontal="left" wrapText="1"/>
    </xf>
    <xf numFmtId="0" fontId="0" fillId="5" borderId="13" xfId="0" applyFill="1" applyBorder="1" applyAlignment="1">
      <alignment horizontal="left"/>
    </xf>
    <xf numFmtId="0" fontId="0" fillId="0" borderId="50" xfId="0" applyFill="1" applyBorder="1" applyAlignment="1">
      <alignment horizontal="left"/>
    </xf>
    <xf numFmtId="0" fontId="0" fillId="0" borderId="15" xfId="0" applyFill="1" applyBorder="1" applyAlignment="1">
      <alignment horizontal="left"/>
    </xf>
    <xf numFmtId="0" fontId="0" fillId="0" borderId="22" xfId="0" applyFill="1" applyBorder="1" applyAlignment="1">
      <alignment horizontal="left" wrapText="1"/>
    </xf>
    <xf numFmtId="0" fontId="0" fillId="0" borderId="13" xfId="0" applyFill="1" applyBorder="1" applyAlignment="1">
      <alignment horizontal="left"/>
    </xf>
    <xf numFmtId="0" fontId="0" fillId="0" borderId="19"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46" xfId="0" applyFont="1" applyBorder="1" applyAlignment="1">
      <alignment horizontal="left" vertical="top" wrapText="1"/>
    </xf>
    <xf numFmtId="0" fontId="9" fillId="0" borderId="19" xfId="0" applyFont="1" applyBorder="1" applyAlignment="1">
      <alignment horizontal="left" vertical="top"/>
    </xf>
    <xf numFmtId="0" fontId="9" fillId="0" borderId="48" xfId="0" applyFont="1" applyBorder="1" applyAlignment="1">
      <alignment horizontal="left" vertical="top"/>
    </xf>
    <xf numFmtId="0" fontId="9" fillId="0" borderId="49" xfId="0" applyFont="1" applyBorder="1" applyAlignment="1">
      <alignment horizontal="left" vertical="top"/>
    </xf>
    <xf numFmtId="0" fontId="9" fillId="0" borderId="0" xfId="0" applyFont="1" applyBorder="1" applyAlignment="1">
      <alignment horizontal="left" vertical="top"/>
    </xf>
    <xf numFmtId="0" fontId="9" fillId="0" borderId="46" xfId="0" applyFont="1" applyBorder="1" applyAlignment="1">
      <alignment horizontal="left" vertical="top"/>
    </xf>
    <xf numFmtId="0" fontId="0" fillId="0" borderId="65" xfId="0" applyBorder="1" applyAlignment="1">
      <alignment wrapText="1"/>
    </xf>
    <xf numFmtId="0" fontId="0" fillId="0" borderId="39" xfId="0" applyBorder="1" applyAlignment="1">
      <alignment wrapText="1"/>
    </xf>
    <xf numFmtId="0" fontId="0" fillId="0" borderId="0" xfId="0" applyBorder="1" applyAlignment="1">
      <alignment wrapText="1"/>
    </xf>
    <xf numFmtId="0" fontId="0" fillId="0" borderId="46" xfId="0" applyBorder="1" applyAlignment="1">
      <alignment wrapText="1"/>
    </xf>
    <xf numFmtId="0" fontId="0" fillId="0" borderId="1" xfId="0" applyBorder="1" applyAlignment="1">
      <alignment wrapText="1"/>
    </xf>
    <xf numFmtId="0" fontId="0" fillId="0" borderId="45" xfId="0" applyBorder="1" applyAlignment="1">
      <alignment wrapText="1"/>
    </xf>
    <xf numFmtId="0" fontId="9" fillId="0" borderId="53" xfId="0" applyFont="1" applyBorder="1" applyAlignment="1">
      <alignment horizontal="left" vertical="top"/>
    </xf>
    <xf numFmtId="0" fontId="0" fillId="0" borderId="23" xfId="0" applyBorder="1" applyAlignment="1" applyProtection="1">
      <alignment horizontal="left"/>
      <protection locked="0"/>
    </xf>
    <xf numFmtId="0" fontId="0" fillId="0" borderId="36" xfId="0" applyBorder="1" applyAlignment="1" applyProtection="1">
      <alignment horizontal="left"/>
      <protection locked="0"/>
    </xf>
    <xf numFmtId="0" fontId="0" fillId="5" borderId="23" xfId="0" applyFill="1" applyBorder="1" applyAlignment="1" applyProtection="1">
      <alignment horizontal="left"/>
      <protection locked="0"/>
    </xf>
    <xf numFmtId="0" fontId="0" fillId="5" borderId="36" xfId="0" applyFill="1" applyBorder="1" applyAlignment="1" applyProtection="1">
      <alignment horizontal="left"/>
      <protection locked="0"/>
    </xf>
    <xf numFmtId="0" fontId="0" fillId="0" borderId="21" xfId="0" applyBorder="1" applyAlignment="1" applyProtection="1">
      <alignment horizontal="left"/>
      <protection locked="0"/>
    </xf>
    <xf numFmtId="0" fontId="0" fillId="0" borderId="58" xfId="0" applyBorder="1" applyAlignment="1" applyProtection="1">
      <alignment horizontal="left"/>
      <protection locked="0"/>
    </xf>
    <xf numFmtId="0" fontId="0" fillId="0" borderId="44" xfId="0" applyBorder="1" applyAlignment="1">
      <alignment horizontal="left" wrapText="1"/>
    </xf>
    <xf numFmtId="0" fontId="0" fillId="0" borderId="47" xfId="0" applyBorder="1" applyAlignment="1">
      <alignment horizontal="left" wrapText="1"/>
    </xf>
    <xf numFmtId="0" fontId="0" fillId="0" borderId="35" xfId="0" applyBorder="1" applyAlignment="1">
      <alignment horizontal="left" wrapText="1"/>
    </xf>
    <xf numFmtId="0" fontId="9" fillId="0" borderId="44" xfId="0" applyFont="1" applyBorder="1" applyAlignment="1">
      <alignment horizontal="left" wrapText="1"/>
    </xf>
    <xf numFmtId="0" fontId="9" fillId="0" borderId="47" xfId="0" applyFont="1" applyBorder="1" applyAlignment="1">
      <alignment horizontal="left" wrapText="1"/>
    </xf>
    <xf numFmtId="0" fontId="9" fillId="0" borderId="35" xfId="0" applyFont="1" applyBorder="1" applyAlignment="1">
      <alignment horizontal="left"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58" xfId="0" applyFont="1" applyBorder="1" applyAlignment="1">
      <alignment horizontal="left" wrapText="1"/>
    </xf>
    <xf numFmtId="0" fontId="9" fillId="0" borderId="68" xfId="0" applyFont="1" applyBorder="1" applyAlignment="1">
      <alignment horizontal="left" wrapText="1"/>
    </xf>
    <xf numFmtId="0" fontId="0" fillId="0" borderId="47" xfId="0" applyFont="1" applyBorder="1" applyAlignment="1">
      <alignment horizontal="left" wrapText="1"/>
    </xf>
    <xf numFmtId="0" fontId="0" fillId="0" borderId="35" xfId="0" applyFont="1" applyBorder="1" applyAlignment="1">
      <alignment horizontal="left" wrapText="1"/>
    </xf>
    <xf numFmtId="0" fontId="0" fillId="5" borderId="25" xfId="0" applyFill="1" applyBorder="1" applyAlignment="1" applyProtection="1">
      <alignment horizontal="left"/>
      <protection locked="0"/>
    </xf>
    <xf numFmtId="0" fontId="0" fillId="5" borderId="37" xfId="0" applyFill="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0" xfId="0" applyBorder="1" applyProtection="1">
      <protection locked="0"/>
    </xf>
    <xf numFmtId="0" fontId="0" fillId="0" borderId="46" xfId="0" applyBorder="1" applyProtection="1">
      <protection locked="0"/>
    </xf>
    <xf numFmtId="0" fontId="0" fillId="0" borderId="49" xfId="0" applyBorder="1" applyProtection="1">
      <protection locked="0"/>
    </xf>
    <xf numFmtId="0" fontId="0" fillId="0" borderId="0" xfId="0" applyProtection="1">
      <protection locked="0"/>
    </xf>
    <xf numFmtId="0" fontId="0" fillId="0" borderId="54" xfId="0" applyBorder="1" applyProtection="1">
      <protection locked="0"/>
    </xf>
    <xf numFmtId="0" fontId="0" fillId="0" borderId="1" xfId="0" applyBorder="1" applyProtection="1">
      <protection locked="0"/>
    </xf>
    <xf numFmtId="0" fontId="0" fillId="0" borderId="45" xfId="0" applyBorder="1" applyProtection="1">
      <protection locked="0"/>
    </xf>
    <xf numFmtId="0" fontId="0" fillId="0" borderId="19" xfId="0" applyBorder="1"/>
    <xf numFmtId="0" fontId="0" fillId="0" borderId="48" xfId="0" applyBorder="1"/>
    <xf numFmtId="0" fontId="0" fillId="0" borderId="44" xfId="0" applyBorder="1"/>
    <xf numFmtId="0" fontId="0" fillId="0" borderId="47" xfId="0" applyBorder="1"/>
    <xf numFmtId="0" fontId="0" fillId="0" borderId="35" xfId="0" applyBorder="1"/>
    <xf numFmtId="0" fontId="0" fillId="0" borderId="65"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16" fillId="11" borderId="0" xfId="7" applyAlignment="1"/>
    <xf numFmtId="0" fontId="17" fillId="11" borderId="2" xfId="50" applyBorder="1" applyAlignment="1">
      <alignment horizontal="left" vertical="center" wrapText="1"/>
    </xf>
    <xf numFmtId="0" fontId="9" fillId="0" borderId="0" xfId="0" applyFont="1" applyAlignment="1">
      <alignment horizontal="left" wrapText="1"/>
    </xf>
    <xf numFmtId="0" fontId="0" fillId="0" borderId="0" xfId="0" applyAlignment="1">
      <alignment horizontal="left" wrapText="1"/>
    </xf>
    <xf numFmtId="0" fontId="16" fillId="11" borderId="0" xfId="7" applyAlignment="1">
      <alignment horizontal="center"/>
    </xf>
    <xf numFmtId="0" fontId="17" fillId="11" borderId="2" xfId="51" applyBorder="1">
      <alignment horizontal="center" vertical="center" wrapText="1"/>
    </xf>
    <xf numFmtId="166" fontId="10" fillId="0" borderId="22" xfId="2" applyNumberFormat="1" applyFont="1" applyBorder="1" applyAlignment="1">
      <alignment horizontal="center"/>
    </xf>
    <xf numFmtId="166" fontId="10" fillId="0" borderId="27" xfId="2" applyNumberFormat="1" applyFont="1" applyBorder="1" applyAlignment="1">
      <alignment horizontal="center"/>
    </xf>
    <xf numFmtId="0" fontId="10" fillId="0" borderId="53" xfId="0" applyFont="1" applyBorder="1" applyAlignment="1">
      <alignment horizontal="left" vertical="top" wrapText="1"/>
    </xf>
    <xf numFmtId="0" fontId="10" fillId="0" borderId="19" xfId="0" applyFont="1" applyBorder="1" applyAlignment="1">
      <alignment horizontal="left" vertical="top" wrapText="1"/>
    </xf>
    <xf numFmtId="0" fontId="10" fillId="0" borderId="48" xfId="0" applyFont="1" applyBorder="1" applyAlignment="1">
      <alignment horizontal="left" vertical="top" wrapText="1"/>
    </xf>
    <xf numFmtId="0" fontId="10" fillId="0" borderId="49" xfId="0" applyFont="1" applyBorder="1" applyAlignment="1">
      <alignment horizontal="left" vertical="top" wrapText="1"/>
    </xf>
    <xf numFmtId="0" fontId="10" fillId="0" borderId="0" xfId="0" applyFont="1" applyBorder="1" applyAlignment="1">
      <alignment horizontal="left" vertical="top" wrapText="1"/>
    </xf>
    <xf numFmtId="0" fontId="10" fillId="0" borderId="46" xfId="0" applyFont="1" applyBorder="1" applyAlignment="1">
      <alignment horizontal="left" vertical="top" wrapText="1"/>
    </xf>
    <xf numFmtId="0" fontId="10" fillId="0" borderId="44" xfId="0" applyFont="1" applyBorder="1" applyAlignment="1">
      <alignment horizontal="left" vertical="top" wrapText="1"/>
    </xf>
    <xf numFmtId="0" fontId="10" fillId="0" borderId="47" xfId="0" applyFont="1" applyBorder="1" applyAlignment="1">
      <alignment horizontal="left" vertical="top" wrapText="1"/>
    </xf>
    <xf numFmtId="0" fontId="10" fillId="0" borderId="35" xfId="0" applyFont="1" applyBorder="1" applyAlignment="1">
      <alignment horizontal="left" vertical="top" wrapText="1"/>
    </xf>
    <xf numFmtId="0" fontId="10" fillId="0" borderId="4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46" xfId="0" applyFont="1" applyBorder="1" applyAlignment="1" applyProtection="1">
      <alignment horizontal="left" vertical="top" wrapText="1"/>
      <protection locked="0"/>
    </xf>
    <xf numFmtId="0" fontId="10" fillId="0" borderId="54"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5" xfId="0" applyFont="1" applyBorder="1" applyAlignment="1" applyProtection="1">
      <alignment horizontal="left" vertical="top" wrapText="1"/>
      <protection locked="0"/>
    </xf>
    <xf numFmtId="166" fontId="10" fillId="0" borderId="31" xfId="2" applyNumberFormat="1" applyFont="1" applyBorder="1" applyAlignment="1">
      <alignment horizontal="center"/>
    </xf>
    <xf numFmtId="166" fontId="10" fillId="0" borderId="43" xfId="2" applyNumberFormat="1" applyFont="1" applyBorder="1" applyAlignment="1">
      <alignment horizontal="center"/>
    </xf>
  </cellXfs>
  <cellStyles count="52">
    <cellStyle name="Column_Heading" xfId="51"/>
    <cellStyle name="Comma" xfId="3" builtinId="3"/>
    <cellStyle name="Comma 2" xfId="46"/>
    <cellStyle name="Comma 2 10" xfId="8"/>
    <cellStyle name="Comma 2 2" xfId="9"/>
    <cellStyle name="Comma 2 3" xfId="10"/>
    <cellStyle name="Comma 2 4" xfId="11"/>
    <cellStyle name="Comma 2 5" xfId="12"/>
    <cellStyle name="Comma 2 6" xfId="13"/>
    <cellStyle name="Comma 2 7" xfId="14"/>
    <cellStyle name="Comma 2 8" xfId="15"/>
    <cellStyle name="Comma 2 9" xfId="16"/>
    <cellStyle name="Comma 5" xfId="17"/>
    <cellStyle name="Currency" xfId="1" builtinId="4"/>
    <cellStyle name="Currency 2" xfId="18"/>
    <cellStyle name="Currency 7" xfId="19"/>
    <cellStyle name="Currency 9" xfId="20"/>
    <cellStyle name="Heading 1 2" xfId="5"/>
    <cellStyle name="Heading 2 2" xfId="42"/>
    <cellStyle name="Heading 3 2" xfId="7"/>
    <cellStyle name="Heading_Allison" xfId="50"/>
    <cellStyle name="Hyperlink" xfId="4" builtinId="8"/>
    <cellStyle name="Hyperlink 2" xfId="48"/>
    <cellStyle name="Normal" xfId="0" builtinId="0"/>
    <cellStyle name="Normal 10" xfId="21"/>
    <cellStyle name="Normal 11" xfId="44"/>
    <cellStyle name="Normal 2" xfId="6"/>
    <cellStyle name="Normal 2 2" xfId="49"/>
    <cellStyle name="Normal 3" xfId="22"/>
    <cellStyle name="Normal 4" xfId="23"/>
    <cellStyle name="Normal 5" xfId="24"/>
    <cellStyle name="Normal 6" xfId="25"/>
    <cellStyle name="Normal 7" xfId="26"/>
    <cellStyle name="Normal 8" xfId="27"/>
    <cellStyle name="Normal 9" xfId="28"/>
    <cellStyle name="Percent" xfId="2" builtinId="5"/>
    <cellStyle name="Percent 2" xfId="29"/>
    <cellStyle name="Percent 2 10" xfId="30"/>
    <cellStyle name="Percent 2 2" xfId="31"/>
    <cellStyle name="Percent 2 3" xfId="32"/>
    <cellStyle name="Percent 2 4" xfId="33"/>
    <cellStyle name="Percent 2 5" xfId="34"/>
    <cellStyle name="Percent 2 6" xfId="35"/>
    <cellStyle name="Percent 2 7" xfId="36"/>
    <cellStyle name="Percent 2 8" xfId="37"/>
    <cellStyle name="Percent 2 9" xfId="38"/>
    <cellStyle name="Percent 3" xfId="45"/>
    <cellStyle name="Percent 5" xfId="39"/>
    <cellStyle name="Percent 7" xfId="40"/>
    <cellStyle name="Percent 8" xfId="41"/>
    <cellStyle name="Style 1" xfId="47"/>
    <cellStyle name="SubHeading" xfId="43"/>
  </cellStyles>
  <dxfs count="116">
    <dxf>
      <fill>
        <patternFill>
          <bgColor rgb="FFFFFF00"/>
        </patternFill>
      </fill>
    </dxf>
    <dxf>
      <font>
        <b/>
        <i val="0"/>
      </font>
    </dxf>
    <dxf>
      <fill>
        <patternFill>
          <bgColor rgb="FFFFFF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tint="0.79998168889431442"/>
      </font>
    </dxf>
    <dxf>
      <font>
        <b/>
        <i val="0"/>
      </font>
    </dxf>
    <dxf>
      <fill>
        <patternFill>
          <bgColor rgb="FFFFFF00"/>
        </patternFill>
      </fill>
    </dxf>
    <dxf>
      <fill>
        <patternFill>
          <bgColor rgb="FFFFFF00"/>
        </patternFill>
      </fill>
    </dxf>
    <dxf>
      <font>
        <b/>
        <i val="0"/>
      </font>
    </dxf>
    <dxf>
      <fill>
        <patternFill>
          <bgColor rgb="FFFFFF00"/>
        </patternFill>
      </fill>
    </dxf>
    <dxf>
      <fill>
        <patternFill>
          <bgColor rgb="FFFFFF00"/>
        </patternFill>
      </fill>
    </dxf>
    <dxf>
      <fill>
        <patternFill>
          <bgColor rgb="FFFFFF00"/>
        </patternFill>
      </fill>
    </dxf>
    <dxf>
      <font>
        <condense val="0"/>
        <extend val="0"/>
        <color rgb="FF9C0006"/>
      </font>
      <fill>
        <patternFill>
          <bgColor rgb="FFFFFF00"/>
        </patternFill>
      </fill>
    </dxf>
    <dxf>
      <font>
        <b/>
        <i val="0"/>
      </font>
    </dxf>
    <dxf>
      <font>
        <condense val="0"/>
        <extend val="0"/>
        <color rgb="FF9C0006"/>
      </font>
      <fill>
        <patternFill>
          <bgColor rgb="FFFFFF00"/>
        </patternFill>
      </fill>
    </dxf>
    <dxf>
      <font>
        <b/>
        <i val="0"/>
      </font>
    </dxf>
    <dxf>
      <fill>
        <patternFill>
          <bgColor rgb="FFFFFF00"/>
        </patternFill>
      </fill>
    </dxf>
    <dxf>
      <font>
        <condense val="0"/>
        <extend val="0"/>
        <color rgb="FF9C0006"/>
      </font>
      <fill>
        <patternFill>
          <bgColor rgb="FFFFFF00"/>
        </patternFill>
      </fill>
    </dxf>
    <dxf>
      <font>
        <b/>
        <i val="0"/>
      </font>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ont>
        <color theme="0"/>
      </font>
      <fill>
        <patternFill>
          <bgColor theme="0"/>
        </patternFill>
      </fill>
    </dxf>
    <dxf>
      <font>
        <color rgb="FFF7EAE9"/>
      </font>
      <fill>
        <patternFill>
          <bgColor rgb="FFF7EAE9"/>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dxf>
    <dxf>
      <fill>
        <patternFill>
          <bgColor rgb="FFFFFF00"/>
        </patternFill>
      </fill>
    </dxf>
    <dxf>
      <font>
        <color theme="0"/>
      </font>
      <fill>
        <patternFill>
          <bgColor theme="0"/>
        </patternFill>
      </fill>
    </dxf>
    <dxf>
      <font>
        <color rgb="FFF7EAE9"/>
      </font>
      <fill>
        <patternFill>
          <bgColor rgb="FFF7EAE9"/>
        </patternFill>
      </fill>
    </dxf>
    <dxf>
      <fill>
        <patternFill>
          <bgColor rgb="FFFFFF00"/>
        </patternFill>
      </fill>
    </dxf>
    <dxf>
      <fill>
        <patternFill>
          <bgColor rgb="FFFFFF00"/>
        </patternFill>
      </fill>
    </dxf>
    <dxf>
      <font>
        <b/>
        <i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tint="0.79998168889431442"/>
      </font>
    </dxf>
    <dxf>
      <font>
        <color theme="0"/>
      </font>
    </dxf>
    <dxf>
      <fill>
        <patternFill>
          <bgColor rgb="FFFFFF00"/>
        </patternFill>
      </fill>
    </dxf>
    <dxf>
      <font>
        <color theme="0"/>
      </font>
      <fill>
        <patternFill>
          <bgColor rgb="FFFF00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lor theme="0"/>
      </font>
      <fill>
        <patternFill>
          <bgColor theme="5" tint="-0.24994659260841701"/>
        </patternFill>
      </fill>
    </dxf>
    <dxf>
      <font>
        <color theme="0"/>
      </font>
      <fill>
        <patternFill>
          <bgColor theme="5" tint="-0.24994659260841701"/>
        </patternFill>
      </fill>
    </dxf>
  </dxfs>
  <tableStyles count="2" defaultTableStyle="TableStyleMedium9" defaultPivotStyle="PivotStyleLight16">
    <tableStyle name="Allison" pivot="0" count="0"/>
    <tableStyle name="Allison_Template" pivot="0" count="2">
      <tableStyleElement type="headerRow" dxfId="115"/>
      <tableStyleElement type="totalRow" dxfId="114"/>
    </tableStyle>
  </tableStyles>
  <colors>
    <mruColors>
      <color rgb="FF953735"/>
      <color rgb="FFF2DDDC"/>
      <color rgb="FFEBC8C7"/>
      <color rgb="FFF7EAE9"/>
      <color rgb="FF0000FF"/>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clrMapOvr bg1="lt1" tx1="dk1" bg2="lt2" tx2="dk2" accent1="accent1" accent2="accent2" accent3="accent3" accent4="accent4" accent5="accent5" accent6="accent6" hlink="hlink" folHlink="folHlink"/>
  <c:chart>
    <c:title>
      <c:tx>
        <c:rich>
          <a:bodyPr/>
          <a:lstStyle/>
          <a:p>
            <a:pPr>
              <a:defRPr sz="1400"/>
            </a:pPr>
            <a:r>
              <a:rPr lang="en-US" sz="1400" b="0"/>
              <a:t>Average Premium at Current Rate Level</a:t>
            </a:r>
          </a:p>
        </c:rich>
      </c:tx>
      <c:layout>
        <c:manualLayout>
          <c:xMode val="edge"/>
          <c:yMode val="edge"/>
          <c:x val="0.11981627296588002"/>
          <c:y val="4.2844901456727015E-2"/>
        </c:manualLayout>
      </c:layout>
    </c:title>
    <c:plotArea>
      <c:layout>
        <c:manualLayout>
          <c:layoutTarget val="inner"/>
          <c:xMode val="edge"/>
          <c:yMode val="edge"/>
          <c:x val="0.1383253563892749"/>
          <c:y val="0.19752376711265837"/>
          <c:w val="0.7633236204102346"/>
          <c:h val="0.60866917663570186"/>
        </c:manualLayout>
      </c:layout>
      <c:scatterChart>
        <c:scatterStyle val="smoothMarker"/>
        <c:ser>
          <c:idx val="1"/>
          <c:order val="0"/>
          <c:tx>
            <c:strRef>
              <c:f>'3-Premium Trend'!$F$8</c:f>
              <c:strCache>
                <c:ptCount val="1"/>
                <c:pt idx="0">
                  <c:v>Quarterly</c:v>
                </c:pt>
              </c:strCache>
            </c:strRef>
          </c:tx>
          <c:spPr>
            <a:ln>
              <a:solidFill>
                <a:srgbClr val="9BBB59">
                  <a:lumMod val="75000"/>
                </a:srgbClr>
              </a:solidFill>
            </a:ln>
          </c:spPr>
          <c:marker>
            <c:symbol val="diamond"/>
            <c:size val="6"/>
            <c:spPr>
              <a:solidFill>
                <a:srgbClr val="9BBB59">
                  <a:lumMod val="50000"/>
                </a:srgbClr>
              </a:solidFill>
              <a:ln>
                <a:solidFill>
                  <a:srgbClr val="9BBB59">
                    <a:lumMod val="50000"/>
                  </a:srgbClr>
                </a:solidFill>
              </a:ln>
            </c:spPr>
          </c:marker>
          <c:dLbls>
            <c:delete val="1"/>
          </c:dLbls>
          <c:xVal>
            <c:numRef>
              <c:f>'3-Premium Trend'!$E$9:$E$32</c:f>
              <c:numCache>
                <c:formatCode>m/yy</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'3-Premium Trend'!$F$9:$F$32</c:f>
              <c:numCache>
                <c:formatCode>"$"#,##0_);\("$"#,##0\)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1"/>
        </c:ser>
        <c:ser>
          <c:idx val="0"/>
          <c:order val="1"/>
          <c:tx>
            <c:strRef>
              <c:f>'3-Premium Trend'!$G$8</c:f>
              <c:strCache>
                <c:ptCount val="1"/>
                <c:pt idx="0">
                  <c:v>Four-Quarter-Ending</c:v>
                </c:pt>
              </c:strCache>
            </c:strRef>
          </c:tx>
          <c:marker>
            <c:symbol val="circle"/>
            <c:size val="4"/>
          </c:marker>
          <c:dLbls>
            <c:delete val="1"/>
          </c:dLbls>
          <c:xVal>
            <c:numRef>
              <c:f>'3-Premium Trend'!$E$9:$E$32</c:f>
              <c:numCache>
                <c:formatCode>m/yy</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'3-Premium Trend'!$G$9:$G$32</c:f>
              <c:numCache>
                <c:formatCode>"$"#,##0.00</c:formatCode>
                <c:ptCount val="24"/>
                <c:pt idx="3" formatCode="&quot;$&quot;#,##0_);\(&quot;$&quot;#,##0\)">
                  <c:v>0</c:v>
                </c:pt>
                <c:pt idx="4" formatCode="&quot;$&quot;#,##0_);\(&quot;$&quot;#,##0\)">
                  <c:v>0</c:v>
                </c:pt>
                <c:pt idx="5" formatCode="&quot;$&quot;#,##0_);\(&quot;$&quot;#,##0\)">
                  <c:v>0</c:v>
                </c:pt>
                <c:pt idx="6" formatCode="&quot;$&quot;#,##0_);\(&quot;$&quot;#,##0\)">
                  <c:v>0</c:v>
                </c:pt>
                <c:pt idx="7" formatCode="&quot;$&quot;#,##0_);\(&quot;$&quot;#,##0\)">
                  <c:v>0</c:v>
                </c:pt>
                <c:pt idx="8" formatCode="&quot;$&quot;#,##0_);\(&quot;$&quot;#,##0\)">
                  <c:v>0</c:v>
                </c:pt>
                <c:pt idx="9" formatCode="&quot;$&quot;#,##0_);\(&quot;$&quot;#,##0\)">
                  <c:v>0</c:v>
                </c:pt>
                <c:pt idx="10" formatCode="&quot;$&quot;#,##0_);\(&quot;$&quot;#,##0\)">
                  <c:v>0</c:v>
                </c:pt>
                <c:pt idx="11" formatCode="&quot;$&quot;#,##0_);\(&quot;$&quot;#,##0\)">
                  <c:v>0</c:v>
                </c:pt>
                <c:pt idx="12" formatCode="&quot;$&quot;#,##0_);\(&quot;$&quot;#,##0\)">
                  <c:v>0</c:v>
                </c:pt>
                <c:pt idx="13" formatCode="&quot;$&quot;#,##0_);\(&quot;$&quot;#,##0\)">
                  <c:v>0</c:v>
                </c:pt>
                <c:pt idx="14" formatCode="&quot;$&quot;#,##0_);\(&quot;$&quot;#,##0\)">
                  <c:v>0</c:v>
                </c:pt>
                <c:pt idx="15" formatCode="&quot;$&quot;#,##0_);\(&quot;$&quot;#,##0\)">
                  <c:v>0</c:v>
                </c:pt>
                <c:pt idx="16" formatCode="&quot;$&quot;#,##0_);\(&quot;$&quot;#,##0\)">
                  <c:v>0</c:v>
                </c:pt>
                <c:pt idx="17" formatCode="&quot;$&quot;#,##0_);\(&quot;$&quot;#,##0\)">
                  <c:v>0</c:v>
                </c:pt>
                <c:pt idx="18" formatCode="&quot;$&quot;#,##0_);\(&quot;$&quot;#,##0\)">
                  <c:v>0</c:v>
                </c:pt>
                <c:pt idx="19" formatCode="&quot;$&quot;#,##0_);\(&quot;$&quot;#,##0\)">
                  <c:v>0</c:v>
                </c:pt>
                <c:pt idx="20" formatCode="&quot;$&quot;#,##0_);\(&quot;$&quot;#,##0\)">
                  <c:v>0</c:v>
                </c:pt>
                <c:pt idx="21" formatCode="&quot;$&quot;#,##0_);\(&quot;$&quot;#,##0\)">
                  <c:v>0</c:v>
                </c:pt>
                <c:pt idx="22" formatCode="&quot;$&quot;#,##0_);\(&quot;$&quot;#,##0\)">
                  <c:v>0</c:v>
                </c:pt>
                <c:pt idx="23" formatCode="&quot;$&quot;#,##0_);\(&quot;$&quot;#,##0\)">
                  <c:v>0</c:v>
                </c:pt>
              </c:numCache>
            </c:numRef>
          </c:yVal>
          <c:smooth val="1"/>
        </c:ser>
        <c:dLbls>
          <c:showVal val="1"/>
        </c:dLbls>
        <c:axId val="83641856"/>
        <c:axId val="83643392"/>
      </c:scatterChart>
      <c:valAx>
        <c:axId val="83641856"/>
        <c:scaling>
          <c:orientation val="minMax"/>
        </c:scaling>
        <c:axPos val="b"/>
        <c:numFmt formatCode="m/yy" sourceLinked="0"/>
        <c:minorTickMark val="in"/>
        <c:tickLblPos val="nextTo"/>
        <c:txPr>
          <a:bodyPr rot="-2700000"/>
          <a:lstStyle/>
          <a:p>
            <a:pPr>
              <a:defRPr sz="700" b="0"/>
            </a:pPr>
            <a:endParaRPr lang="en-US"/>
          </a:p>
        </c:txPr>
        <c:crossAx val="83643392"/>
        <c:crosses val="autoZero"/>
        <c:crossBetween val="midCat"/>
      </c:valAx>
      <c:valAx>
        <c:axId val="83643392"/>
        <c:scaling>
          <c:orientation val="minMax"/>
        </c:scaling>
        <c:axPos val="l"/>
        <c:majorGridlines/>
        <c:numFmt formatCode="&quot;$&quot;#,##0" sourceLinked="0"/>
        <c:minorTickMark val="in"/>
        <c:tickLblPos val="nextTo"/>
        <c:txPr>
          <a:bodyPr/>
          <a:lstStyle/>
          <a:p>
            <a:pPr>
              <a:defRPr sz="900"/>
            </a:pPr>
            <a:endParaRPr lang="en-US"/>
          </a:p>
        </c:txPr>
        <c:crossAx val="83641856"/>
        <c:crosses val="autoZero"/>
        <c:crossBetween val="midCat"/>
      </c:valAx>
      <c:spPr>
        <a:ln>
          <a:solidFill>
            <a:sysClr val="windowText" lastClr="000000">
              <a:lumMod val="50000"/>
              <a:lumOff val="50000"/>
            </a:sysClr>
          </a:solidFill>
        </a:ln>
      </c:spPr>
    </c:plotArea>
    <c:legend>
      <c:legendPos val="b"/>
      <c:txPr>
        <a:bodyPr/>
        <a:lstStyle/>
        <a:p>
          <a:pPr>
            <a:defRPr sz="900"/>
          </a:pPr>
          <a:endParaRPr lang="en-US"/>
        </a:p>
      </c:txPr>
    </c:legend>
    <c:plotVisOnly val="1"/>
    <c:dispBlanksAs val="gap"/>
  </c:chart>
  <c:spPr>
    <a:solidFill>
      <a:srgbClr val="F7EAE9"/>
    </a:solidFill>
    <a:effectLst>
      <a:outerShdw blurRad="50800" dist="38100" dir="2700000" algn="tl" rotWithShape="0">
        <a:prstClr val="black">
          <a:alpha val="40000"/>
        </a:prstClr>
      </a:outerShdw>
    </a:effectLst>
    <a:scene3d>
      <a:camera prst="orthographicFront"/>
      <a:lightRig rig="morning" dir="t"/>
    </a:scene3d>
    <a:sp3d prstMaterial="matte"/>
  </c:spPr>
  <c:txPr>
    <a:bodyPr/>
    <a:lstStyle/>
    <a:p>
      <a:pPr>
        <a:defRPr b="0"/>
      </a:pPr>
      <a:endParaRPr lang="en-US"/>
    </a:p>
  </c:txPr>
  <c:printSettings>
    <c:headerFooter>
      <c:oddFooter>&amp;LEdition 05/12&amp;RPage &amp;P of &amp;N</c:oddFooter>
    </c:headerFooter>
    <c:pageMargins b="0.75000000000001332" l="0.70000000000000095" r="0.70000000000000095" t="0.75000000000001332" header="0.30000000000000016" footer="0.30000000000000016"/>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863537406661377"/>
          <c:y val="6.4122193059201332E-2"/>
          <c:w val="0.77957028627235569"/>
          <c:h val="0.77465070654047696"/>
        </c:manualLayout>
      </c:layout>
      <c:scatterChart>
        <c:scatterStyle val="smoothMarker"/>
        <c:ser>
          <c:idx val="1"/>
          <c:order val="0"/>
          <c:tx>
            <c:strRef>
              <c:f>'5-Loss Trend'!$G$8</c:f>
              <c:strCache>
                <c:ptCount val="1"/>
                <c:pt idx="0">
                  <c:v>Frequency</c:v>
                </c:pt>
              </c:strCache>
            </c:strRef>
          </c:tx>
          <c:spPr>
            <a:ln>
              <a:solidFill>
                <a:srgbClr val="9BBB59">
                  <a:lumMod val="75000"/>
                </a:srgbClr>
              </a:solidFill>
            </a:ln>
          </c:spPr>
          <c:marker>
            <c:symbol val="diamond"/>
            <c:size val="6"/>
            <c:spPr>
              <a:solidFill>
                <a:srgbClr val="9BBB59">
                  <a:lumMod val="50000"/>
                </a:srgbClr>
              </a:solidFill>
              <a:ln>
                <a:solidFill>
                  <a:srgbClr val="9BBB59">
                    <a:lumMod val="50000"/>
                  </a:srgbClr>
                </a:solidFill>
              </a:ln>
            </c:spPr>
          </c:marker>
          <c:xVal>
            <c:numRef>
              <c:f>'5-Loss Trend'!$F$12:$F$32</c:f>
              <c:numCache>
                <c:formatCode>mm/yyyy</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'5-Loss Trend'!$G$12:$G$32</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axId val="83347328"/>
        <c:axId val="83349504"/>
      </c:scatterChart>
      <c:catAx>
        <c:axId val="83347328"/>
        <c:scaling>
          <c:orientation val="minMax"/>
        </c:scaling>
        <c:delete val="1"/>
        <c:axPos val="b"/>
        <c:numFmt formatCode="m/d/yyyy;@" sourceLinked="1"/>
        <c:minorTickMark val="in"/>
        <c:tickLblPos val="none"/>
        <c:crossAx val="83349504"/>
        <c:crosses val="autoZero"/>
        <c:lblAlgn val="ctr"/>
        <c:lblOffset val="0"/>
        <c:tickLblSkip val="4"/>
        <c:tickMarkSkip val="4"/>
      </c:catAx>
      <c:valAx>
        <c:axId val="83349504"/>
        <c:scaling>
          <c:orientation val="minMax"/>
        </c:scaling>
        <c:axPos val="l"/>
        <c:majorGridlines/>
        <c:numFmt formatCode="0.00%" sourceLinked="0"/>
        <c:minorTickMark val="in"/>
        <c:tickLblPos val="nextTo"/>
        <c:txPr>
          <a:bodyPr/>
          <a:lstStyle/>
          <a:p>
            <a:pPr>
              <a:defRPr sz="900"/>
            </a:pPr>
            <a:endParaRPr lang="en-US"/>
          </a:p>
        </c:txPr>
        <c:crossAx val="83347328"/>
        <c:crosses val="autoZero"/>
        <c:crossBetween val="midCat"/>
      </c:valAx>
      <c:spPr>
        <a:ln>
          <a:solidFill>
            <a:sysClr val="windowText" lastClr="000000">
              <a:lumMod val="50000"/>
              <a:lumOff val="50000"/>
            </a:sysClr>
          </a:solidFill>
        </a:ln>
      </c:spPr>
    </c:plotArea>
    <c:legend>
      <c:legendPos val="t"/>
      <c:layout>
        <c:manualLayout>
          <c:xMode val="edge"/>
          <c:yMode val="edge"/>
          <c:x val="0.37925390140185988"/>
          <c:y val="0.86477987421384339"/>
          <c:w val="0.24149219719628223"/>
          <c:h val="0.13266602287921556"/>
        </c:manualLayout>
      </c:layout>
      <c:txPr>
        <a:bodyPr/>
        <a:lstStyle/>
        <a:p>
          <a:pPr>
            <a:defRPr sz="900"/>
          </a:pPr>
          <a:endParaRPr lang="en-US"/>
        </a:p>
      </c:txPr>
    </c:legend>
    <c:plotVisOnly val="1"/>
    <c:dispBlanksAs val="gap"/>
  </c:chart>
  <c:spPr>
    <a:solidFill>
      <a:srgbClr val="F7EAE9"/>
    </a:solidFill>
    <a:effectLst/>
    <a:scene3d>
      <a:camera prst="orthographicFront"/>
      <a:lightRig rig="morning" dir="t"/>
    </a:scene3d>
    <a:sp3d prstMaterial="matte"/>
  </c:spPr>
  <c:txPr>
    <a:bodyPr/>
    <a:lstStyle/>
    <a:p>
      <a:pPr>
        <a:defRPr b="0"/>
      </a:pPr>
      <a:endParaRPr lang="en-US"/>
    </a:p>
  </c:txPr>
  <c:printSettings>
    <c:headerFooter/>
    <c:pageMargins b="0.75000000000001388" l="0.70000000000000062" r="0.70000000000000062" t="0.7500000000000138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1"/>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863537406661377"/>
          <c:y val="4.7456442316569716E-2"/>
          <c:w val="0.78280026043256223"/>
          <c:h val="0.7913168203220825"/>
        </c:manualLayout>
      </c:layout>
      <c:scatterChart>
        <c:scatterStyle val="smoothMarker"/>
        <c:ser>
          <c:idx val="1"/>
          <c:order val="0"/>
          <c:tx>
            <c:strRef>
              <c:f>'5-Loss Trend'!$H$8</c:f>
              <c:strCache>
                <c:ptCount val="1"/>
                <c:pt idx="0">
                  <c:v>Severity</c:v>
                </c:pt>
              </c:strCache>
            </c:strRef>
          </c:tx>
          <c:xVal>
            <c:numRef>
              <c:f>'5-Loss Trend'!$F$12:$F$32</c:f>
              <c:numCache>
                <c:formatCode>mm/yyyy</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'5-Loss Trend'!$H$12:$H$32</c:f>
              <c:numCache>
                <c:formatCode>"$"#,##0_);\("$"#,##0\)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axId val="83454976"/>
        <c:axId val="83456768"/>
      </c:scatterChart>
      <c:catAx>
        <c:axId val="83454976"/>
        <c:scaling>
          <c:orientation val="minMax"/>
        </c:scaling>
        <c:delete val="1"/>
        <c:axPos val="b"/>
        <c:numFmt formatCode="m/d/yyyy;@" sourceLinked="1"/>
        <c:minorTickMark val="in"/>
        <c:tickLblPos val="none"/>
        <c:crossAx val="83456768"/>
        <c:crosses val="autoZero"/>
        <c:lblAlgn val="ctr"/>
        <c:lblOffset val="0"/>
        <c:tickLblSkip val="4"/>
        <c:tickMarkSkip val="4"/>
      </c:catAx>
      <c:valAx>
        <c:axId val="83456768"/>
        <c:scaling>
          <c:orientation val="minMax"/>
        </c:scaling>
        <c:axPos val="l"/>
        <c:majorGridlines/>
        <c:numFmt formatCode="#,##0.00" sourceLinked="0"/>
        <c:minorTickMark val="in"/>
        <c:tickLblPos val="nextTo"/>
        <c:txPr>
          <a:bodyPr/>
          <a:lstStyle/>
          <a:p>
            <a:pPr>
              <a:defRPr sz="900"/>
            </a:pPr>
            <a:endParaRPr lang="en-US"/>
          </a:p>
        </c:txPr>
        <c:crossAx val="83454976"/>
        <c:crosses val="autoZero"/>
        <c:crossBetween val="midCat"/>
      </c:valAx>
      <c:spPr>
        <a:ln>
          <a:solidFill>
            <a:sysClr val="windowText" lastClr="000000">
              <a:lumMod val="50000"/>
              <a:lumOff val="50000"/>
            </a:sysClr>
          </a:solidFill>
        </a:ln>
      </c:spPr>
    </c:plotArea>
    <c:legend>
      <c:legendPos val="t"/>
      <c:layout>
        <c:manualLayout>
          <c:xMode val="edge"/>
          <c:yMode val="edge"/>
          <c:x val="0.37925390140185988"/>
          <c:y val="0.86477987421384395"/>
          <c:w val="0.20718987161488517"/>
          <c:h val="0.13522006357245608"/>
        </c:manualLayout>
      </c:layout>
      <c:txPr>
        <a:bodyPr/>
        <a:lstStyle/>
        <a:p>
          <a:pPr>
            <a:defRPr sz="900"/>
          </a:pPr>
          <a:endParaRPr lang="en-US"/>
        </a:p>
      </c:txPr>
    </c:legend>
    <c:plotVisOnly val="1"/>
    <c:dispBlanksAs val="gap"/>
  </c:chart>
  <c:spPr>
    <a:solidFill>
      <a:srgbClr val="F7EAE9"/>
    </a:solidFill>
    <a:effectLst/>
    <a:scene3d>
      <a:camera prst="orthographicFront"/>
      <a:lightRig rig="morning" dir="t"/>
    </a:scene3d>
    <a:sp3d prstMaterial="matte"/>
  </c:spPr>
  <c:txPr>
    <a:bodyPr/>
    <a:lstStyle/>
    <a:p>
      <a:pPr>
        <a:defRPr b="0"/>
      </a:pPr>
      <a:endParaRPr lang="en-US"/>
    </a:p>
  </c:txPr>
  <c:printSettings>
    <c:headerFooter/>
    <c:pageMargins b="0.75000000000001432" l="0.70000000000000062" r="0.70000000000000062" t="0.7500000000000143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1"/>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94545158599362"/>
          <c:y val="4.7624015748031504E-2"/>
          <c:w val="0.78926020875297287"/>
          <c:h val="0.79114895013123354"/>
        </c:manualLayout>
      </c:layout>
      <c:scatterChart>
        <c:scatterStyle val="smoothMarker"/>
        <c:ser>
          <c:idx val="0"/>
          <c:order val="0"/>
          <c:tx>
            <c:strRef>
              <c:f>'5-Loss Trend'!$I$8</c:f>
              <c:strCache>
                <c:ptCount val="1"/>
                <c:pt idx="0">
                  <c:v>Pure Premium</c:v>
                </c:pt>
              </c:strCache>
            </c:strRef>
          </c:tx>
          <c:xVal>
            <c:numRef>
              <c:f>'5-Loss Trend'!$F$12:$F$32</c:f>
              <c:numCache>
                <c:formatCode>mm/yyyy</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xVal>
          <c:yVal>
            <c:numRef>
              <c:f>'5-Loss Trend'!$I$12:$I$32</c:f>
              <c:numCache>
                <c:formatCode>"$"#,##0.00_);\("$"#,##0.00\)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yVal>
          <c:smooth val="1"/>
        </c:ser>
        <c:axId val="83492864"/>
        <c:axId val="83494400"/>
      </c:scatterChart>
      <c:catAx>
        <c:axId val="83492864"/>
        <c:scaling>
          <c:orientation val="minMax"/>
        </c:scaling>
        <c:delete val="1"/>
        <c:axPos val="b"/>
        <c:numFmt formatCode="m/d/yyyy;@" sourceLinked="1"/>
        <c:minorTickMark val="in"/>
        <c:tickLblPos val="none"/>
        <c:crossAx val="83494400"/>
        <c:crosses val="autoZero"/>
        <c:lblAlgn val="ctr"/>
        <c:lblOffset val="0"/>
        <c:tickLblSkip val="4"/>
        <c:tickMarkSkip val="4"/>
      </c:catAx>
      <c:valAx>
        <c:axId val="83494400"/>
        <c:scaling>
          <c:orientation val="minMax"/>
        </c:scaling>
        <c:axPos val="l"/>
        <c:majorGridlines/>
        <c:numFmt formatCode="#,##0.00" sourceLinked="0"/>
        <c:minorTickMark val="in"/>
        <c:tickLblPos val="nextTo"/>
        <c:txPr>
          <a:bodyPr/>
          <a:lstStyle/>
          <a:p>
            <a:pPr>
              <a:defRPr sz="900"/>
            </a:pPr>
            <a:endParaRPr lang="en-US"/>
          </a:p>
        </c:txPr>
        <c:crossAx val="83492864"/>
        <c:crosses val="autoZero"/>
        <c:crossBetween val="midCat"/>
      </c:valAx>
      <c:spPr>
        <a:ln>
          <a:solidFill>
            <a:sysClr val="windowText" lastClr="000000">
              <a:lumMod val="50000"/>
              <a:lumOff val="50000"/>
            </a:sysClr>
          </a:solidFill>
        </a:ln>
      </c:spPr>
    </c:plotArea>
    <c:legend>
      <c:legendPos val="t"/>
      <c:layout>
        <c:manualLayout>
          <c:xMode val="edge"/>
          <c:yMode val="edge"/>
          <c:x val="0.37925390140185988"/>
          <c:y val="0.8647798742138445"/>
          <c:w val="0.29643405766139674"/>
          <c:h val="0.1352204724409449"/>
        </c:manualLayout>
      </c:layout>
      <c:txPr>
        <a:bodyPr/>
        <a:lstStyle/>
        <a:p>
          <a:pPr>
            <a:defRPr sz="900"/>
          </a:pPr>
          <a:endParaRPr lang="en-US"/>
        </a:p>
      </c:txPr>
    </c:legend>
    <c:plotVisOnly val="1"/>
    <c:dispBlanksAs val="gap"/>
  </c:chart>
  <c:spPr>
    <a:solidFill>
      <a:srgbClr val="F7EAE9"/>
    </a:solidFill>
    <a:effectLst/>
    <a:scene3d>
      <a:camera prst="orthographicFront"/>
      <a:lightRig rig="morning" dir="t"/>
    </a:scene3d>
    <a:sp3d prstMaterial="matte"/>
  </c:spPr>
  <c:txPr>
    <a:bodyPr/>
    <a:lstStyle/>
    <a:p>
      <a:pPr>
        <a:defRPr b="0"/>
      </a:pPr>
      <a:endParaRPr lang="en-US"/>
    </a:p>
  </c:txPr>
  <c:printSettings>
    <c:headerFooter/>
    <c:pageMargins b="0.75000000000001454" l="0.70000000000000062" r="0.70000000000000062" t="0.7500000000000145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a:latin typeface="+mn-lt"/>
              </a:defRPr>
            </a:pPr>
            <a:r>
              <a:rPr lang="en-US">
                <a:latin typeface="+mn-lt"/>
              </a:rPr>
              <a:t>Policyholder Impact Distribution </a:t>
            </a:r>
          </a:p>
        </c:rich>
      </c:tx>
    </c:title>
    <c:view3D>
      <c:rAngAx val="1"/>
    </c:view3D>
    <c:plotArea>
      <c:layout/>
      <c:bar3DChart>
        <c:barDir val="col"/>
        <c:grouping val="stacked"/>
        <c:ser>
          <c:idx val="2"/>
          <c:order val="0"/>
          <c:spPr>
            <a:solidFill>
              <a:schemeClr val="accent2">
                <a:lumMod val="40000"/>
                <a:lumOff val="60000"/>
              </a:schemeClr>
            </a:solidFill>
          </c:spPr>
          <c:dLbls>
            <c:spPr>
              <a:noFill/>
            </c:spPr>
            <c:txPr>
              <a:bodyPr rot="0" vert="horz" anchor="t" anchorCtr="0"/>
              <a:lstStyle/>
              <a:p>
                <a:pPr>
                  <a:defRPr sz="800"/>
                </a:pPr>
                <a:endParaRPr lang="en-US"/>
              </a:p>
            </c:txPr>
            <c:showVal val="1"/>
          </c:dLbls>
          <c:cat>
            <c:numRef>
              <c:f>'15-Policyholder Impact'!$B$89:$B$101</c:f>
              <c:numCache>
                <c:formatCode>0.0%</c:formatCode>
                <c:ptCount val="13"/>
                <c:pt idx="0">
                  <c:v>-0.3</c:v>
                </c:pt>
                <c:pt idx="1">
                  <c:v>-0.25</c:v>
                </c:pt>
                <c:pt idx="2">
                  <c:v>-0.2</c:v>
                </c:pt>
                <c:pt idx="3">
                  <c:v>-0.15</c:v>
                </c:pt>
                <c:pt idx="4">
                  <c:v>-0.1</c:v>
                </c:pt>
                <c:pt idx="5">
                  <c:v>-0.05</c:v>
                </c:pt>
                <c:pt idx="6">
                  <c:v>0</c:v>
                </c:pt>
                <c:pt idx="7">
                  <c:v>0.05</c:v>
                </c:pt>
                <c:pt idx="8">
                  <c:v>0.1</c:v>
                </c:pt>
                <c:pt idx="9">
                  <c:v>0.15</c:v>
                </c:pt>
                <c:pt idx="10">
                  <c:v>0.2</c:v>
                </c:pt>
                <c:pt idx="11">
                  <c:v>0.25</c:v>
                </c:pt>
                <c:pt idx="12">
                  <c:v>0.3</c:v>
                </c:pt>
              </c:numCache>
            </c:numRef>
          </c:cat>
          <c:val>
            <c:numRef>
              <c:f>'15-Policyholder Impact'!$C$12:$C$24</c:f>
              <c:numCache>
                <c:formatCode>#,##0</c:formatCode>
                <c:ptCount val="13"/>
              </c:numCache>
            </c:numRef>
          </c:val>
        </c:ser>
        <c:shape val="cylinder"/>
        <c:axId val="97916032"/>
        <c:axId val="97917568"/>
        <c:axId val="0"/>
      </c:bar3DChart>
      <c:catAx>
        <c:axId val="97916032"/>
        <c:scaling>
          <c:orientation val="minMax"/>
        </c:scaling>
        <c:axPos val="b"/>
        <c:numFmt formatCode="0.0%" sourceLinked="0"/>
        <c:tickLblPos val="nextTo"/>
        <c:txPr>
          <a:bodyPr rot="-2700000" vert="horz" anchor="b" anchorCtr="1"/>
          <a:lstStyle/>
          <a:p>
            <a:pPr>
              <a:defRPr sz="900">
                <a:latin typeface="+mn-lt"/>
              </a:defRPr>
            </a:pPr>
            <a:endParaRPr lang="en-US"/>
          </a:p>
        </c:txPr>
        <c:crossAx val="97917568"/>
        <c:crosses val="autoZero"/>
        <c:lblAlgn val="ctr"/>
        <c:lblOffset val="0"/>
      </c:catAx>
      <c:valAx>
        <c:axId val="97917568"/>
        <c:scaling>
          <c:orientation val="minMax"/>
          <c:min val="0"/>
        </c:scaling>
        <c:axPos val="l"/>
        <c:majorGridlines/>
        <c:numFmt formatCode="#,##0" sourceLinked="0"/>
        <c:tickLblPos val="nextTo"/>
        <c:txPr>
          <a:bodyPr/>
          <a:lstStyle/>
          <a:p>
            <a:pPr>
              <a:defRPr>
                <a:latin typeface="+mn-lt"/>
              </a:defRPr>
            </a:pPr>
            <a:endParaRPr lang="en-US"/>
          </a:p>
        </c:txPr>
        <c:crossAx val="97916032"/>
        <c:crosses val="autoZero"/>
        <c:crossBetween val="between"/>
      </c:valAx>
    </c:plotArea>
    <c:plotVisOnly val="1"/>
  </c:chart>
  <c:spPr>
    <a:noFill/>
    <a:ln>
      <a:solidFill>
        <a:srgbClr val="1F497D">
          <a:lumMod val="75000"/>
        </a:srgbClr>
      </a:solidFill>
    </a:ln>
    <a:effectLst>
      <a:outerShdw blurRad="50800" dist="38100" dir="2700000" algn="tl" rotWithShape="0">
        <a:prstClr val="black">
          <a:alpha val="40000"/>
        </a:prstClr>
      </a:outerShdw>
    </a:effectLst>
  </c:spPr>
  <c:printSettings>
    <c:headerFooter/>
    <c:pageMargins b="0.75000000000001221" l="0.70000000000000062" r="0.70000000000000062" t="0.7500000000000122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22860</xdr:colOff>
      <xdr:row>7</xdr:row>
      <xdr:rowOff>53340</xdr:rowOff>
    </xdr:from>
    <xdr:to>
      <xdr:col>12</xdr:col>
      <xdr:colOff>998220</xdr:colOff>
      <xdr:row>21</xdr:row>
      <xdr:rowOff>99060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167640</xdr:colOff>
      <xdr:row>32</xdr:row>
      <xdr:rowOff>53340</xdr:rowOff>
    </xdr:from>
    <xdr:to>
      <xdr:col>8</xdr:col>
      <xdr:colOff>944880</xdr:colOff>
      <xdr:row>40</xdr:row>
      <xdr:rowOff>99060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160020</xdr:colOff>
      <xdr:row>40</xdr:row>
      <xdr:rowOff>152400</xdr:rowOff>
    </xdr:from>
    <xdr:to>
      <xdr:col>8</xdr:col>
      <xdr:colOff>937260</xdr:colOff>
      <xdr:row>49</xdr:row>
      <xdr:rowOff>22860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160020</xdr:colOff>
      <xdr:row>49</xdr:row>
      <xdr:rowOff>91440</xdr:rowOff>
    </xdr:from>
    <xdr:to>
      <xdr:col>8</xdr:col>
      <xdr:colOff>937260</xdr:colOff>
      <xdr:row>57</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198120</xdr:colOff>
      <xdr:row>26</xdr:row>
      <xdr:rowOff>129540</xdr:rowOff>
    </xdr:from>
    <xdr:to>
      <xdr:col>7</xdr:col>
      <xdr:colOff>693420</xdr:colOff>
      <xdr:row>45</xdr:row>
      <xdr:rowOff>91440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host.actuarialstandardsboard.org/standards-of-practice/" TargetMode="External"/><Relationship Id="rId2" Type="http://schemas.openxmlformats.org/officeDocument/2006/relationships/hyperlink" Target="http://texreg.sos.state.tx.us/public/readtac$ext.ViewTAC?tac_view=5&amp;ti=28&amp;pt=1&amp;ch=5&amp;sch=M&amp;div=6&amp;rl=Y" TargetMode="External"/><Relationship Id="rId1" Type="http://schemas.openxmlformats.org/officeDocument/2006/relationships/hyperlink" Target="http://www.statutes.legis.state.tx.us/Docs/IN/htm/IN.2251.htm" TargetMode="External"/><Relationship Id="rId5" Type="http://schemas.openxmlformats.org/officeDocument/2006/relationships/printerSettings" Target="../printerSettings/printerSettings1.bin"/><Relationship Id="rId4" Type="http://schemas.openxmlformats.org/officeDocument/2006/relationships/hyperlink" Target="http://www.tdi.texas.gov/pubs/pc/rspceasy.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statutes.legis.state.tx.us/Docs/IN/htm/IN.1953.htm" TargetMode="External"/><Relationship Id="rId7" Type="http://schemas.openxmlformats.org/officeDocument/2006/relationships/printerSettings" Target="../printerSettings/printerSettings2.bin"/><Relationship Id="rId2" Type="http://schemas.openxmlformats.org/officeDocument/2006/relationships/hyperlink" Target="http://texreg.sos.state.tx.us/public/readtac$ext.TacPage?sl=R&amp;app=9&amp;p_dir=&amp;p_rloc=&amp;p_tloc=&amp;p_ploc=&amp;pg=1&amp;p_tac=&amp;ti=28&amp;pt=1&amp;ch=5&amp;rl=401" TargetMode="External"/><Relationship Id="rId1" Type="http://schemas.openxmlformats.org/officeDocument/2006/relationships/hyperlink" Target="http://www.statutes.legis.state.tx.us/Docs/IN/htm/IN.2251.htm" TargetMode="External"/><Relationship Id="rId6" Type="http://schemas.openxmlformats.org/officeDocument/2006/relationships/hyperlink" Target="http://www.tdi.texas.gov/forms/propertycas/pc375fmecsexhibit.pdf" TargetMode="External"/><Relationship Id="rId5" Type="http://schemas.openxmlformats.org/officeDocument/2006/relationships/hyperlink" Target="http://www.tdi.texas.gov/forms/propertycas/pc377fmetdeviation.pdf" TargetMode="External"/><Relationship Id="rId4" Type="http://schemas.openxmlformats.org/officeDocument/2006/relationships/hyperlink" Target="http://www.tdi.texas.gov/forms/propertycas/pc374fme15rule.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di.texas.gov/commercial/pcflxrt.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47"/>
  <sheetViews>
    <sheetView showGridLines="0" tabSelected="1" zoomScaleNormal="100" zoomScaleSheetLayoutView="100" workbookViewId="0">
      <selection activeCell="A4" sqref="A4"/>
    </sheetView>
  </sheetViews>
  <sheetFormatPr defaultColWidth="8.85546875" defaultRowHeight="15"/>
  <cols>
    <col min="1" max="1" width="98" style="120" customWidth="1"/>
    <col min="2" max="16384" width="8.85546875" style="120"/>
  </cols>
  <sheetData>
    <row r="1" spans="1:1" ht="18.75">
      <c r="A1" s="370" t="s">
        <v>5</v>
      </c>
    </row>
    <row r="2" spans="1:1" ht="18.75">
      <c r="A2" s="370" t="s">
        <v>7</v>
      </c>
    </row>
    <row r="4" spans="1:1" ht="15.75">
      <c r="A4" s="375" t="s">
        <v>230</v>
      </c>
    </row>
    <row r="6" spans="1:1" s="400" customFormat="1">
      <c r="A6" s="631" t="s">
        <v>71</v>
      </c>
    </row>
    <row r="7" spans="1:1" ht="39" customHeight="1">
      <c r="A7" s="426" t="s">
        <v>188</v>
      </c>
    </row>
    <row r="8" spans="1:1" ht="48" customHeight="1">
      <c r="A8" s="644" t="s">
        <v>308</v>
      </c>
    </row>
    <row r="9" spans="1:1" ht="30">
      <c r="A9" s="371" t="s">
        <v>189</v>
      </c>
    </row>
    <row r="10" spans="1:1">
      <c r="A10" s="372" t="s">
        <v>185</v>
      </c>
    </row>
    <row r="11" spans="1:1">
      <c r="A11" s="372" t="s">
        <v>184</v>
      </c>
    </row>
    <row r="12" spans="1:1" ht="30">
      <c r="A12" s="373" t="s">
        <v>415</v>
      </c>
    </row>
    <row r="13" spans="1:1" ht="105">
      <c r="A13" s="373" t="s">
        <v>198</v>
      </c>
    </row>
    <row r="14" spans="1:1" ht="45">
      <c r="A14" s="764" t="s">
        <v>416</v>
      </c>
    </row>
    <row r="15" spans="1:1">
      <c r="A15" s="121"/>
    </row>
    <row r="17" spans="1:1" s="400" customFormat="1">
      <c r="A17" s="631" t="s">
        <v>72</v>
      </c>
    </row>
    <row r="18" spans="1:1" s="425" customFormat="1" ht="35.450000000000003" customHeight="1">
      <c r="A18" s="424" t="s">
        <v>262</v>
      </c>
    </row>
    <row r="20" spans="1:1" s="374" customFormat="1" ht="60">
      <c r="A20" s="374" t="s">
        <v>199</v>
      </c>
    </row>
    <row r="21" spans="1:1" ht="30">
      <c r="A21" s="423" t="s">
        <v>271</v>
      </c>
    </row>
    <row r="22" spans="1:1">
      <c r="A22" s="423" t="s">
        <v>291</v>
      </c>
    </row>
    <row r="23" spans="1:1" ht="45">
      <c r="A23" s="423" t="s">
        <v>290</v>
      </c>
    </row>
    <row r="24" spans="1:1">
      <c r="A24" s="616"/>
    </row>
    <row r="25" spans="1:1" s="374" customFormat="1">
      <c r="A25" s="631" t="s">
        <v>186</v>
      </c>
    </row>
    <row r="26" spans="1:1">
      <c r="A26" s="421"/>
    </row>
    <row r="27" spans="1:1">
      <c r="A27" s="632" t="s">
        <v>216</v>
      </c>
    </row>
    <row r="28" spans="1:1" s="400" customFormat="1">
      <c r="A28" s="421"/>
    </row>
    <row r="29" spans="1:1" s="422" customFormat="1">
      <c r="A29" s="554" t="s">
        <v>170</v>
      </c>
    </row>
    <row r="30" spans="1:1" s="422" customFormat="1">
      <c r="A30" s="555" t="s">
        <v>111</v>
      </c>
    </row>
    <row r="31" spans="1:1" ht="13.9" customHeight="1">
      <c r="A31" s="555" t="s">
        <v>112</v>
      </c>
    </row>
    <row r="32" spans="1:1" ht="12.4" customHeight="1">
      <c r="A32" s="555" t="s">
        <v>113</v>
      </c>
    </row>
    <row r="33" spans="1:1" ht="12.4" customHeight="1">
      <c r="A33" s="555" t="s">
        <v>114</v>
      </c>
    </row>
    <row r="34" spans="1:1" ht="12.4" customHeight="1">
      <c r="A34" s="554" t="s">
        <v>88</v>
      </c>
    </row>
    <row r="35" spans="1:1" ht="12.4" customHeight="1">
      <c r="A35" s="554" t="s">
        <v>103</v>
      </c>
    </row>
    <row r="36" spans="1:1" ht="12.4" customHeight="1">
      <c r="A36" s="554" t="s">
        <v>104</v>
      </c>
    </row>
    <row r="37" spans="1:1" ht="12.4" customHeight="1">
      <c r="A37" s="554" t="s">
        <v>263</v>
      </c>
    </row>
    <row r="38" spans="1:1" ht="12.4" customHeight="1">
      <c r="A38" s="554" t="s">
        <v>105</v>
      </c>
    </row>
    <row r="39" spans="1:1" ht="12.4" customHeight="1">
      <c r="A39" s="554" t="s">
        <v>272</v>
      </c>
    </row>
    <row r="40" spans="1:1" ht="12.4" customHeight="1">
      <c r="A40" s="555" t="s">
        <v>273</v>
      </c>
    </row>
    <row r="41" spans="1:1" ht="12.4" customHeight="1">
      <c r="A41" s="555" t="s">
        <v>274</v>
      </c>
    </row>
    <row r="42" spans="1:1" ht="12.4" customHeight="1">
      <c r="A42" s="555" t="s">
        <v>108</v>
      </c>
    </row>
    <row r="43" spans="1:1" ht="12.4" customHeight="1">
      <c r="A43" s="554" t="s">
        <v>109</v>
      </c>
    </row>
    <row r="44" spans="1:1" ht="12.4" customHeight="1">
      <c r="A44" s="555" t="s">
        <v>110</v>
      </c>
    </row>
    <row r="45" spans="1:1" ht="12.4" customHeight="1"/>
    <row r="46" spans="1:1" ht="12.4" customHeight="1"/>
    <row r="47" spans="1:1" ht="12.4" customHeight="1">
      <c r="A47" s="121" t="s">
        <v>187</v>
      </c>
    </row>
  </sheetData>
  <sheetProtection sheet="1" objects="1" scenarios="1"/>
  <hyperlinks>
    <hyperlink ref="A7" r:id="rId1" location="2251.052" display="2251.052"/>
    <hyperlink ref="A9" r:id="rId2" display="http://texreg.sos.state.tx.us/public/readtac$ext.ViewTAC?tac_view=5&amp;ti=28&amp;pt=1&amp;ch=5&amp;sch=M&amp;div=6&amp;rl=Y"/>
    <hyperlink ref="A13" r:id="rId3" display="http://host.actuarialstandardsboard.org/standards-of-practice/"/>
    <hyperlink ref="A12" r:id="rId4" display="http://www.tdi.texas.gov/pubs/pc/rspceasy.html"/>
    <hyperlink ref="A30" location="'C1-Statewide Avg Rate Level Chg'!A11" display="C1-Statewide Average Rate Level Change"/>
    <hyperlink ref="A31" location="'C2-Rate Change History'!A9" display="C2-Rate Change History"/>
    <hyperlink ref="A32" location="'C3-Rate Change by Variable'!A10" display="C3-Rate Change by Variable"/>
    <hyperlink ref="A33" location="'D-Historical Experience'!A12" display="D-Historical Experience"/>
    <hyperlink ref="A34" location="'E-Expense'!B9" display="E-Expense"/>
    <hyperlink ref="A35" location="'1-Indication'!A9" display="1-Indication"/>
    <hyperlink ref="A36" location="'2-Current Rate Level'!A12" display="2-Current Rate Level"/>
    <hyperlink ref="A37" location="'3-Premium Trend'!A9" display="3-Premium Trend"/>
    <hyperlink ref="A38" location="'4-Loss Development'!D7" display="4-Loss Development"/>
    <hyperlink ref="A39" location="'5-Loss Trend'!A9" display="5-Loss Trend"/>
    <hyperlink ref="A40" location="'7-Catastrophe'!B9" display="7-Castrophe Load"/>
    <hyperlink ref="A41" location="'12-Profit'!E10" display="12-Profit"/>
    <hyperlink ref="A42" location="'13-Credibility'!C9" display="13-Credibility"/>
    <hyperlink ref="A43" location="'14-Fees'!B15" display="14-Fees"/>
    <hyperlink ref="A44" location="'15-Policyholder Impact'!C7" display="15-Policyholder Impact"/>
    <hyperlink ref="A29" location="Checklist!E8" display="Checklist"/>
  </hyperlinks>
  <printOptions horizontalCentered="1"/>
  <pageMargins left="0.5" right="0.5" top="0.5" bottom="0.5" header="0.3" footer="0.3"/>
  <pageSetup scale="95" orientation="portrait" r:id="rId5"/>
  <headerFooter>
    <oddFooter>&amp;LEdition 05/12&amp;RPage &amp;P of &amp;N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sheetPr codeName="Sheet4">
    <pageSetUpPr fitToPage="1"/>
  </sheetPr>
  <dimension ref="A1:N40"/>
  <sheetViews>
    <sheetView showGridLines="0" zoomScaleNormal="100" zoomScaleSheetLayoutView="100" workbookViewId="0">
      <selection activeCell="A9" sqref="A9"/>
    </sheetView>
  </sheetViews>
  <sheetFormatPr defaultColWidth="8.85546875" defaultRowHeight="15"/>
  <cols>
    <col min="1" max="1" width="12.28515625" style="2" customWidth="1"/>
    <col min="2" max="2" width="11.7109375" style="2" customWidth="1"/>
    <col min="3" max="3" width="15.5703125" style="2" customWidth="1"/>
    <col min="4" max="4" width="7.28515625" style="2" customWidth="1"/>
    <col min="5" max="6" width="13.140625" style="2" customWidth="1"/>
    <col min="7" max="7" width="13.85546875" style="2" customWidth="1"/>
    <col min="8" max="8" width="7.28515625" style="2" customWidth="1"/>
    <col min="9" max="9" width="9.85546875" style="2" customWidth="1"/>
    <col min="10" max="11" width="10.7109375" style="2" customWidth="1"/>
    <col min="12" max="12" width="8.85546875" style="2"/>
    <col min="13" max="13" width="16.140625" style="2" customWidth="1"/>
    <col min="14" max="14" width="5.7109375" style="2" hidden="1" customWidth="1"/>
    <col min="15" max="16384" width="8.85546875" style="2"/>
  </cols>
  <sheetData>
    <row r="1" spans="1:14" ht="18.75">
      <c r="A1" s="370" t="s">
        <v>5</v>
      </c>
      <c r="M1" s="467" t="s">
        <v>278</v>
      </c>
    </row>
    <row r="2" spans="1:14" ht="18.75">
      <c r="A2" s="619" t="s">
        <v>7</v>
      </c>
    </row>
    <row r="3" spans="1:14">
      <c r="A3" s="3"/>
    </row>
    <row r="4" spans="1:14" ht="15.75">
      <c r="A4" s="933" t="s">
        <v>423</v>
      </c>
      <c r="B4" s="920"/>
      <c r="C4" s="911"/>
      <c r="L4" s="113" t="s">
        <v>59</v>
      </c>
      <c r="M4" s="727"/>
    </row>
    <row r="5" spans="1:14" s="73" customFormat="1" ht="15.75">
      <c r="A5" s="100"/>
      <c r="B5" s="27"/>
      <c r="C5" s="27"/>
      <c r="L5" s="462" t="s">
        <v>246</v>
      </c>
      <c r="M5" s="727"/>
    </row>
    <row r="6" spans="1:14" ht="15.75">
      <c r="B6" s="127"/>
      <c r="C6" s="127"/>
      <c r="M6" s="441"/>
      <c r="N6" s="4"/>
    </row>
    <row r="7" spans="1:14">
      <c r="A7" s="880" t="s">
        <v>23</v>
      </c>
      <c r="B7" s="930"/>
      <c r="C7" s="881"/>
      <c r="E7" s="880" t="s">
        <v>157</v>
      </c>
      <c r="F7" s="930"/>
      <c r="G7" s="881"/>
    </row>
    <row r="8" spans="1:14" s="14" customFormat="1" ht="45">
      <c r="A8" s="625" t="s">
        <v>94</v>
      </c>
      <c r="B8" s="626" t="s">
        <v>156</v>
      </c>
      <c r="C8" s="627" t="s">
        <v>155</v>
      </c>
      <c r="E8" s="625" t="str">
        <f t="shared" ref="E8" si="0">A8</f>
        <v>Calendar Quarter</v>
      </c>
      <c r="F8" s="626" t="s">
        <v>25</v>
      </c>
      <c r="G8" s="627" t="s">
        <v>126</v>
      </c>
      <c r="N8" s="92" t="s">
        <v>22</v>
      </c>
    </row>
    <row r="9" spans="1:14">
      <c r="A9" s="648"/>
      <c r="B9" s="652"/>
      <c r="C9" s="649"/>
      <c r="E9" s="530">
        <f t="shared" ref="E9:E32" si="1">A9</f>
        <v>0</v>
      </c>
      <c r="F9" s="416">
        <f t="shared" ref="F9:F32" si="2">IFERROR(C9/B9,0)</f>
        <v>0</v>
      </c>
      <c r="G9" s="115"/>
      <c r="H9" s="529"/>
      <c r="I9" s="15"/>
      <c r="N9" s="7">
        <v>0.25</v>
      </c>
    </row>
    <row r="10" spans="1:14">
      <c r="A10" s="575"/>
      <c r="B10" s="653"/>
      <c r="C10" s="271"/>
      <c r="E10" s="531">
        <f t="shared" si="1"/>
        <v>0</v>
      </c>
      <c r="F10" s="414">
        <f t="shared" si="2"/>
        <v>0</v>
      </c>
      <c r="G10" s="116"/>
      <c r="I10" s="15"/>
      <c r="N10" s="7">
        <f>N9+0.25</f>
        <v>0.5</v>
      </c>
    </row>
    <row r="11" spans="1:14">
      <c r="A11" s="648"/>
      <c r="B11" s="654"/>
      <c r="C11" s="649"/>
      <c r="E11" s="530">
        <f t="shared" si="1"/>
        <v>0</v>
      </c>
      <c r="F11" s="417">
        <f t="shared" si="2"/>
        <v>0</v>
      </c>
      <c r="G11" s="116"/>
      <c r="I11" s="15"/>
      <c r="N11" s="7">
        <f t="shared" ref="N11:N32" si="3">N10+0.25</f>
        <v>0.75</v>
      </c>
    </row>
    <row r="12" spans="1:14">
      <c r="A12" s="575"/>
      <c r="B12" s="653"/>
      <c r="C12" s="271"/>
      <c r="E12" s="531">
        <f t="shared" si="1"/>
        <v>0</v>
      </c>
      <c r="F12" s="414">
        <f t="shared" si="2"/>
        <v>0</v>
      </c>
      <c r="G12" s="412">
        <f t="shared" ref="G12:G32" si="4">IFERROR(SUM(C9:C12)/SUM(B9:B12),0)</f>
        <v>0</v>
      </c>
      <c r="I12" s="15"/>
      <c r="N12" s="7">
        <f t="shared" si="3"/>
        <v>1</v>
      </c>
    </row>
    <row r="13" spans="1:14">
      <c r="A13" s="650"/>
      <c r="B13" s="655"/>
      <c r="C13" s="651"/>
      <c r="E13" s="530">
        <f t="shared" si="1"/>
        <v>0</v>
      </c>
      <c r="F13" s="417">
        <f t="shared" si="2"/>
        <v>0</v>
      </c>
      <c r="G13" s="418">
        <f t="shared" si="4"/>
        <v>0</v>
      </c>
      <c r="I13" s="15"/>
      <c r="N13" s="7">
        <f t="shared" si="3"/>
        <v>1.25</v>
      </c>
    </row>
    <row r="14" spans="1:14">
      <c r="A14" s="575"/>
      <c r="B14" s="653"/>
      <c r="C14" s="271"/>
      <c r="E14" s="531">
        <f t="shared" si="1"/>
        <v>0</v>
      </c>
      <c r="F14" s="414">
        <f t="shared" si="2"/>
        <v>0</v>
      </c>
      <c r="G14" s="412">
        <f t="shared" si="4"/>
        <v>0</v>
      </c>
      <c r="I14" s="15"/>
      <c r="N14" s="7">
        <f t="shared" si="3"/>
        <v>1.5</v>
      </c>
    </row>
    <row r="15" spans="1:14">
      <c r="A15" s="650"/>
      <c r="B15" s="655"/>
      <c r="C15" s="651"/>
      <c r="E15" s="530">
        <f t="shared" si="1"/>
        <v>0</v>
      </c>
      <c r="F15" s="417">
        <f t="shared" si="2"/>
        <v>0</v>
      </c>
      <c r="G15" s="418">
        <f t="shared" si="4"/>
        <v>0</v>
      </c>
      <c r="I15" s="15"/>
      <c r="N15" s="7">
        <f t="shared" si="3"/>
        <v>1.75</v>
      </c>
    </row>
    <row r="16" spans="1:14">
      <c r="A16" s="575"/>
      <c r="B16" s="653"/>
      <c r="C16" s="271"/>
      <c r="E16" s="531">
        <f t="shared" si="1"/>
        <v>0</v>
      </c>
      <c r="F16" s="414">
        <f t="shared" si="2"/>
        <v>0</v>
      </c>
      <c r="G16" s="412">
        <f t="shared" si="4"/>
        <v>0</v>
      </c>
      <c r="I16" s="15"/>
      <c r="N16" s="7">
        <f t="shared" si="3"/>
        <v>2</v>
      </c>
    </row>
    <row r="17" spans="1:14">
      <c r="A17" s="650"/>
      <c r="B17" s="655"/>
      <c r="C17" s="651"/>
      <c r="E17" s="530">
        <f t="shared" si="1"/>
        <v>0</v>
      </c>
      <c r="F17" s="417">
        <f t="shared" si="2"/>
        <v>0</v>
      </c>
      <c r="G17" s="418">
        <f t="shared" si="4"/>
        <v>0</v>
      </c>
      <c r="I17" s="15"/>
      <c r="N17" s="7">
        <f t="shared" si="3"/>
        <v>2.25</v>
      </c>
    </row>
    <row r="18" spans="1:14">
      <c r="A18" s="575"/>
      <c r="B18" s="653"/>
      <c r="C18" s="271"/>
      <c r="E18" s="531">
        <f t="shared" si="1"/>
        <v>0</v>
      </c>
      <c r="F18" s="414">
        <f t="shared" si="2"/>
        <v>0</v>
      </c>
      <c r="G18" s="412">
        <f t="shared" si="4"/>
        <v>0</v>
      </c>
      <c r="I18" s="15"/>
      <c r="N18" s="7">
        <f t="shared" si="3"/>
        <v>2.5</v>
      </c>
    </row>
    <row r="19" spans="1:14">
      <c r="A19" s="650"/>
      <c r="B19" s="655"/>
      <c r="C19" s="651"/>
      <c r="E19" s="530">
        <f t="shared" si="1"/>
        <v>0</v>
      </c>
      <c r="F19" s="417">
        <f t="shared" si="2"/>
        <v>0</v>
      </c>
      <c r="G19" s="418">
        <f t="shared" si="4"/>
        <v>0</v>
      </c>
      <c r="I19" s="15"/>
      <c r="N19" s="7">
        <f t="shared" si="3"/>
        <v>2.75</v>
      </c>
    </row>
    <row r="20" spans="1:14">
      <c r="A20" s="575"/>
      <c r="B20" s="653"/>
      <c r="C20" s="271"/>
      <c r="E20" s="531">
        <f t="shared" si="1"/>
        <v>0</v>
      </c>
      <c r="F20" s="414">
        <f t="shared" si="2"/>
        <v>0</v>
      </c>
      <c r="G20" s="412">
        <f t="shared" si="4"/>
        <v>0</v>
      </c>
      <c r="I20" s="15"/>
      <c r="N20" s="7">
        <f t="shared" si="3"/>
        <v>3</v>
      </c>
    </row>
    <row r="21" spans="1:14">
      <c r="A21" s="650"/>
      <c r="B21" s="655"/>
      <c r="C21" s="651"/>
      <c r="E21" s="530">
        <f t="shared" si="1"/>
        <v>0</v>
      </c>
      <c r="F21" s="417">
        <f t="shared" si="2"/>
        <v>0</v>
      </c>
      <c r="G21" s="418">
        <f t="shared" si="4"/>
        <v>0</v>
      </c>
      <c r="I21" s="15"/>
      <c r="N21" s="7">
        <f t="shared" si="3"/>
        <v>3.25</v>
      </c>
    </row>
    <row r="22" spans="1:14">
      <c r="A22" s="575"/>
      <c r="B22" s="653"/>
      <c r="C22" s="271"/>
      <c r="E22" s="531">
        <f t="shared" si="1"/>
        <v>0</v>
      </c>
      <c r="F22" s="414">
        <f t="shared" si="2"/>
        <v>0</v>
      </c>
      <c r="G22" s="412">
        <f t="shared" si="4"/>
        <v>0</v>
      </c>
      <c r="I22" s="15"/>
      <c r="N22" s="7">
        <f t="shared" si="3"/>
        <v>3.5</v>
      </c>
    </row>
    <row r="23" spans="1:14">
      <c r="A23" s="650"/>
      <c r="B23" s="655"/>
      <c r="C23" s="651"/>
      <c r="E23" s="530">
        <f t="shared" si="1"/>
        <v>0</v>
      </c>
      <c r="F23" s="417">
        <f t="shared" si="2"/>
        <v>0</v>
      </c>
      <c r="G23" s="418">
        <f t="shared" si="4"/>
        <v>0</v>
      </c>
      <c r="I23" s="15"/>
      <c r="J23" s="931" t="s">
        <v>9</v>
      </c>
      <c r="K23" s="932"/>
      <c r="N23" s="7">
        <f t="shared" si="3"/>
        <v>3.75</v>
      </c>
    </row>
    <row r="24" spans="1:14">
      <c r="A24" s="575"/>
      <c r="B24" s="653"/>
      <c r="C24" s="271"/>
      <c r="E24" s="531">
        <f t="shared" si="1"/>
        <v>0</v>
      </c>
      <c r="F24" s="414">
        <f t="shared" si="2"/>
        <v>0</v>
      </c>
      <c r="G24" s="412">
        <f t="shared" si="4"/>
        <v>0</v>
      </c>
      <c r="I24" s="15"/>
      <c r="J24" s="57" t="s">
        <v>18</v>
      </c>
      <c r="K24" s="214">
        <f>IFERROR(LOGEST(G13:G32,$N13:$N32)-1,0)</f>
        <v>0</v>
      </c>
      <c r="N24" s="7">
        <f t="shared" si="3"/>
        <v>4</v>
      </c>
    </row>
    <row r="25" spans="1:14">
      <c r="A25" s="650"/>
      <c r="B25" s="655"/>
      <c r="C25" s="651"/>
      <c r="E25" s="530">
        <f t="shared" si="1"/>
        <v>0</v>
      </c>
      <c r="F25" s="417">
        <f t="shared" si="2"/>
        <v>0</v>
      </c>
      <c r="G25" s="418">
        <f t="shared" si="4"/>
        <v>0</v>
      </c>
      <c r="H25" s="142"/>
      <c r="J25" s="19" t="s">
        <v>19</v>
      </c>
      <c r="K25" s="80">
        <f>IFERROR(LOGEST(G17:G32,$N17:$N32)-1,0)</f>
        <v>0</v>
      </c>
      <c r="N25" s="7">
        <f t="shared" si="3"/>
        <v>4.25</v>
      </c>
    </row>
    <row r="26" spans="1:14">
      <c r="A26" s="575"/>
      <c r="B26" s="653"/>
      <c r="C26" s="271"/>
      <c r="E26" s="531">
        <f t="shared" si="1"/>
        <v>0</v>
      </c>
      <c r="F26" s="414">
        <f t="shared" si="2"/>
        <v>0</v>
      </c>
      <c r="G26" s="412">
        <f t="shared" si="4"/>
        <v>0</v>
      </c>
      <c r="H26" s="140"/>
      <c r="J26" s="58" t="s">
        <v>20</v>
      </c>
      <c r="K26" s="79">
        <f>IFERROR(LOGEST(G21:G32,$N21:$N32)-1,0)</f>
        <v>0</v>
      </c>
      <c r="N26" s="7">
        <f t="shared" si="3"/>
        <v>4.5</v>
      </c>
    </row>
    <row r="27" spans="1:14" ht="14.45" customHeight="1">
      <c r="A27" s="650"/>
      <c r="B27" s="655"/>
      <c r="C27" s="651"/>
      <c r="E27" s="530">
        <f t="shared" si="1"/>
        <v>0</v>
      </c>
      <c r="F27" s="417">
        <f t="shared" si="2"/>
        <v>0</v>
      </c>
      <c r="G27" s="418">
        <f t="shared" si="4"/>
        <v>0</v>
      </c>
      <c r="H27" s="142"/>
      <c r="J27" s="19" t="s">
        <v>21</v>
      </c>
      <c r="K27" s="80">
        <f>IFERROR(LOGEST(G25:G32,$N25:$N32)-1,0)</f>
        <v>0</v>
      </c>
      <c r="N27" s="7">
        <f t="shared" si="3"/>
        <v>4.75</v>
      </c>
    </row>
    <row r="28" spans="1:14">
      <c r="A28" s="575"/>
      <c r="B28" s="653"/>
      <c r="C28" s="271"/>
      <c r="E28" s="531">
        <f t="shared" si="1"/>
        <v>0</v>
      </c>
      <c r="F28" s="414">
        <f t="shared" si="2"/>
        <v>0</v>
      </c>
      <c r="G28" s="412">
        <f t="shared" si="4"/>
        <v>0</v>
      </c>
      <c r="I28" s="8"/>
      <c r="J28" s="58" t="s">
        <v>24</v>
      </c>
      <c r="K28" s="79">
        <f>IFERROR(LOGEST(G29:G32,$N29:$N32)-1,0)</f>
        <v>0</v>
      </c>
      <c r="L28" s="157"/>
      <c r="M28" s="157"/>
      <c r="N28" s="7">
        <f t="shared" si="3"/>
        <v>5</v>
      </c>
    </row>
    <row r="29" spans="1:14" ht="14.45" customHeight="1">
      <c r="A29" s="650"/>
      <c r="B29" s="655"/>
      <c r="C29" s="651"/>
      <c r="E29" s="533">
        <f t="shared" si="1"/>
        <v>0</v>
      </c>
      <c r="F29" s="417">
        <f t="shared" si="2"/>
        <v>0</v>
      </c>
      <c r="G29" s="418">
        <f t="shared" si="4"/>
        <v>0</v>
      </c>
      <c r="I29" s="8"/>
      <c r="L29" s="156"/>
      <c r="M29" s="156"/>
      <c r="N29" s="7">
        <f t="shared" si="3"/>
        <v>5.25</v>
      </c>
    </row>
    <row r="30" spans="1:14" ht="14.45" customHeight="1">
      <c r="A30" s="575"/>
      <c r="B30" s="653"/>
      <c r="C30" s="271"/>
      <c r="E30" s="531">
        <f t="shared" si="1"/>
        <v>0</v>
      </c>
      <c r="F30" s="414">
        <f t="shared" si="2"/>
        <v>0</v>
      </c>
      <c r="G30" s="412">
        <f t="shared" si="4"/>
        <v>0</v>
      </c>
      <c r="J30" s="931" t="s">
        <v>10</v>
      </c>
      <c r="K30" s="932"/>
      <c r="N30" s="7">
        <f t="shared" si="3"/>
        <v>5.5</v>
      </c>
    </row>
    <row r="31" spans="1:14">
      <c r="A31" s="650"/>
      <c r="B31" s="655"/>
      <c r="C31" s="651"/>
      <c r="E31" s="530">
        <f t="shared" si="1"/>
        <v>0</v>
      </c>
      <c r="F31" s="417">
        <f t="shared" si="2"/>
        <v>0</v>
      </c>
      <c r="G31" s="418">
        <f t="shared" si="4"/>
        <v>0</v>
      </c>
      <c r="J31" s="26" t="s">
        <v>11</v>
      </c>
      <c r="K31" s="273"/>
      <c r="L31" s="126"/>
      <c r="N31" s="7">
        <f t="shared" si="3"/>
        <v>5.75</v>
      </c>
    </row>
    <row r="32" spans="1:14" ht="14.45" customHeight="1">
      <c r="A32" s="576"/>
      <c r="B32" s="656"/>
      <c r="C32" s="272"/>
      <c r="E32" s="532">
        <f t="shared" si="1"/>
        <v>0</v>
      </c>
      <c r="F32" s="415">
        <f t="shared" si="2"/>
        <v>0</v>
      </c>
      <c r="G32" s="413">
        <f t="shared" si="4"/>
        <v>0</v>
      </c>
      <c r="J32" s="577" t="s">
        <v>12</v>
      </c>
      <c r="K32" s="578"/>
      <c r="N32" s="7">
        <f t="shared" si="3"/>
        <v>6</v>
      </c>
    </row>
    <row r="33" spans="1:14" ht="14.45" customHeight="1">
      <c r="E33" s="10"/>
      <c r="F33" s="140"/>
      <c r="G33" s="140"/>
      <c r="N33" s="5"/>
    </row>
    <row r="34" spans="1:14" ht="14.45" customHeight="1">
      <c r="A34" s="473" t="s">
        <v>252</v>
      </c>
      <c r="E34" s="153"/>
    </row>
    <row r="35" spans="1:14" ht="15.75">
      <c r="A35" s="473" t="s">
        <v>292</v>
      </c>
      <c r="E35" s="153"/>
    </row>
    <row r="36" spans="1:14" ht="14.45" customHeight="1">
      <c r="E36" s="73"/>
    </row>
    <row r="37" spans="1:14">
      <c r="E37" s="73"/>
    </row>
    <row r="38" spans="1:14">
      <c r="E38" s="73"/>
    </row>
    <row r="39" spans="1:14">
      <c r="E39" s="73"/>
    </row>
    <row r="40" spans="1:14">
      <c r="E40" s="73"/>
      <c r="G40" s="9"/>
    </row>
  </sheetData>
  <sheetProtection sheet="1" objects="1" scenarios="1"/>
  <mergeCells count="5">
    <mergeCell ref="A7:C7"/>
    <mergeCell ref="J30:K30"/>
    <mergeCell ref="J23:K23"/>
    <mergeCell ref="A4:C4"/>
    <mergeCell ref="E7:G7"/>
  </mergeCells>
  <conditionalFormatting sqref="K31:K32 A9:C32">
    <cfRule type="expression" dxfId="60" priority="21">
      <formula>A9=""</formula>
    </cfRule>
  </conditionalFormatting>
  <conditionalFormatting sqref="A9:A32">
    <cfRule type="cellIs" dxfId="59" priority="15" operator="equal">
      <formula>""""""</formula>
    </cfRule>
  </conditionalFormatting>
  <conditionalFormatting sqref="E32 E30 E28 E26 E24 E22 E20 E18 E16 E14 E12 E10">
    <cfRule type="cellIs" dxfId="58" priority="12" operator="equal">
      <formula>0</formula>
    </cfRule>
  </conditionalFormatting>
  <conditionalFormatting sqref="E9 E11 E13 E15 E17 E19 E21 E23 E25 E27 E29 E31">
    <cfRule type="cellIs" dxfId="57" priority="11" operator="equal">
      <formula>0</formula>
    </cfRule>
  </conditionalFormatting>
  <conditionalFormatting sqref="M4:M5">
    <cfRule type="cellIs" dxfId="56" priority="1" operator="equal">
      <formula>""</formula>
    </cfRule>
  </conditionalFormatting>
  <printOptions horizontalCentered="1"/>
  <pageMargins left="0.5" right="0.5" top="0.5" bottom="0.5" header="0.3" footer="0.3"/>
  <pageSetup scale="84" orientation="landscape" r:id="rId1"/>
  <headerFooter>
    <oddFooter>&amp;LEdition 05/12&amp;RPage &amp;P of &amp;N</oddFooter>
  </headerFooter>
  <drawing r:id="rId2"/>
</worksheet>
</file>

<file path=xl/worksheets/sheet11.xml><?xml version="1.0" encoding="utf-8"?>
<worksheet xmlns="http://schemas.openxmlformats.org/spreadsheetml/2006/main" xmlns:r="http://schemas.openxmlformats.org/officeDocument/2006/relationships">
  <sheetPr codeName="Sheet6"/>
  <dimension ref="A1:M69"/>
  <sheetViews>
    <sheetView showGridLines="0" topLeftCell="A10" zoomScaleNormal="100" zoomScaleSheetLayoutView="100" workbookViewId="0">
      <selection activeCell="D7" sqref="D7"/>
    </sheetView>
  </sheetViews>
  <sheetFormatPr defaultColWidth="8.85546875" defaultRowHeight="15"/>
  <cols>
    <col min="1" max="1" width="14.5703125" style="2" customWidth="1"/>
    <col min="2" max="11" width="10.7109375" style="2" customWidth="1"/>
    <col min="12" max="12" width="8.85546875" style="2" hidden="1" customWidth="1"/>
    <col min="13" max="13" width="8.85546875" style="2" customWidth="1"/>
    <col min="14" max="16384" width="8.85546875" style="2"/>
  </cols>
  <sheetData>
    <row r="1" spans="1:13" ht="18.75">
      <c r="A1" s="370" t="s">
        <v>5</v>
      </c>
      <c r="K1" s="81" t="str">
        <f xml:space="preserve"> "Auto - "&amp;MID(A4,9,1)</f>
        <v>Auto - 4</v>
      </c>
    </row>
    <row r="2" spans="1:13" ht="18.75">
      <c r="A2" s="619" t="s">
        <v>7</v>
      </c>
    </row>
    <row r="3" spans="1:13">
      <c r="A3" s="3"/>
      <c r="L3" s="3" t="s">
        <v>98</v>
      </c>
    </row>
    <row r="4" spans="1:13" ht="15.75">
      <c r="A4" s="933" t="s">
        <v>97</v>
      </c>
      <c r="B4" s="920"/>
      <c r="C4" s="911"/>
      <c r="I4" s="113" t="s">
        <v>59</v>
      </c>
      <c r="J4" s="727"/>
      <c r="K4" s="727"/>
    </row>
    <row r="5" spans="1:13" ht="15.75">
      <c r="A5" s="4"/>
      <c r="I5" s="462" t="s">
        <v>246</v>
      </c>
      <c r="J5" s="727"/>
      <c r="K5" s="727"/>
    </row>
    <row r="6" spans="1:13" ht="15.75">
      <c r="A6" s="438"/>
      <c r="I6" s="441"/>
      <c r="J6" s="441"/>
    </row>
    <row r="7" spans="1:13">
      <c r="A7" s="937" t="s">
        <v>119</v>
      </c>
      <c r="B7" s="937"/>
      <c r="C7" s="937"/>
      <c r="D7" s="747"/>
      <c r="E7" s="134" t="s">
        <v>168</v>
      </c>
      <c r="G7" s="3"/>
      <c r="M7" s="274"/>
    </row>
    <row r="8" spans="1:13">
      <c r="L8" s="2" t="s">
        <v>166</v>
      </c>
    </row>
    <row r="9" spans="1:13">
      <c r="A9" s="880" t="s">
        <v>17</v>
      </c>
      <c r="B9" s="930"/>
      <c r="C9" s="930"/>
      <c r="D9" s="930"/>
      <c r="E9" s="930"/>
      <c r="F9" s="930"/>
      <c r="G9" s="930"/>
      <c r="H9" s="930"/>
      <c r="I9" s="930"/>
      <c r="J9" s="930"/>
      <c r="K9" s="930"/>
      <c r="L9" s="2" t="s">
        <v>167</v>
      </c>
    </row>
    <row r="10" spans="1:13">
      <c r="A10" s="938"/>
      <c r="B10" s="940" t="s">
        <v>26</v>
      </c>
      <c r="C10" s="941"/>
      <c r="D10" s="941"/>
      <c r="E10" s="941"/>
      <c r="F10" s="941"/>
      <c r="G10" s="941"/>
      <c r="H10" s="941"/>
      <c r="I10" s="941"/>
      <c r="J10" s="941"/>
      <c r="K10" s="942"/>
    </row>
    <row r="11" spans="1:13">
      <c r="A11" s="939"/>
      <c r="B11" s="751"/>
      <c r="C11" s="752"/>
      <c r="D11" s="753"/>
      <c r="E11" s="753"/>
      <c r="F11" s="753"/>
      <c r="G11" s="753"/>
      <c r="H11" s="753"/>
      <c r="I11" s="753"/>
      <c r="J11" s="753"/>
      <c r="K11" s="754"/>
    </row>
    <row r="12" spans="1:13">
      <c r="A12" s="748"/>
      <c r="B12" s="275"/>
      <c r="C12" s="276"/>
      <c r="D12" s="276"/>
      <c r="E12" s="276"/>
      <c r="F12" s="275"/>
      <c r="G12" s="276"/>
      <c r="H12" s="275"/>
      <c r="I12" s="276"/>
      <c r="J12" s="275"/>
      <c r="K12" s="277"/>
      <c r="L12" s="441" t="s">
        <v>241</v>
      </c>
    </row>
    <row r="13" spans="1:13">
      <c r="A13" s="749"/>
      <c r="B13" s="278"/>
      <c r="C13" s="279"/>
      <c r="D13" s="279"/>
      <c r="E13" s="279"/>
      <c r="F13" s="279"/>
      <c r="G13" s="279"/>
      <c r="H13" s="279"/>
      <c r="I13" s="279"/>
      <c r="J13" s="279"/>
      <c r="K13" s="280"/>
      <c r="L13" s="3" t="s">
        <v>247</v>
      </c>
    </row>
    <row r="14" spans="1:13">
      <c r="A14" s="748"/>
      <c r="B14" s="281"/>
      <c r="C14" s="282"/>
      <c r="D14" s="282"/>
      <c r="E14" s="282"/>
      <c r="F14" s="282"/>
      <c r="G14" s="282"/>
      <c r="H14" s="282"/>
      <c r="I14" s="282"/>
      <c r="J14" s="283"/>
      <c r="K14" s="280"/>
      <c r="L14" s="3" t="s">
        <v>248</v>
      </c>
    </row>
    <row r="15" spans="1:13">
      <c r="A15" s="749"/>
      <c r="B15" s="278"/>
      <c r="C15" s="279"/>
      <c r="D15" s="279"/>
      <c r="E15" s="279"/>
      <c r="F15" s="279"/>
      <c r="G15" s="279"/>
      <c r="H15" s="279"/>
      <c r="I15" s="283"/>
      <c r="J15" s="283"/>
      <c r="K15" s="280"/>
      <c r="L15" s="3" t="s">
        <v>249</v>
      </c>
    </row>
    <row r="16" spans="1:13">
      <c r="A16" s="748"/>
      <c r="B16" s="281"/>
      <c r="C16" s="282"/>
      <c r="D16" s="282"/>
      <c r="E16" s="282"/>
      <c r="F16" s="282"/>
      <c r="G16" s="282"/>
      <c r="H16" s="283"/>
      <c r="I16" s="283"/>
      <c r="J16" s="283"/>
      <c r="K16" s="280"/>
      <c r="L16" s="3" t="s">
        <v>239</v>
      </c>
    </row>
    <row r="17" spans="1:12">
      <c r="A17" s="749"/>
      <c r="B17" s="278"/>
      <c r="C17" s="279"/>
      <c r="D17" s="279"/>
      <c r="E17" s="279"/>
      <c r="F17" s="279"/>
      <c r="G17" s="283"/>
      <c r="H17" s="283"/>
      <c r="I17" s="283"/>
      <c r="J17" s="283"/>
      <c r="K17" s="280"/>
      <c r="L17" s="3" t="s">
        <v>240</v>
      </c>
    </row>
    <row r="18" spans="1:12">
      <c r="A18" s="748"/>
      <c r="B18" s="281"/>
      <c r="C18" s="282"/>
      <c r="D18" s="282"/>
      <c r="E18" s="282"/>
      <c r="F18" s="283"/>
      <c r="G18" s="283"/>
      <c r="H18" s="283"/>
      <c r="I18" s="283"/>
      <c r="J18" s="283"/>
      <c r="K18" s="280"/>
    </row>
    <row r="19" spans="1:12">
      <c r="A19" s="749"/>
      <c r="B19" s="278"/>
      <c r="C19" s="279"/>
      <c r="D19" s="279"/>
      <c r="E19" s="283"/>
      <c r="F19" s="283"/>
      <c r="G19" s="283"/>
      <c r="H19" s="283"/>
      <c r="I19" s="283"/>
      <c r="J19" s="283"/>
      <c r="K19" s="280"/>
    </row>
    <row r="20" spans="1:12">
      <c r="A20" s="748"/>
      <c r="B20" s="281"/>
      <c r="C20" s="282"/>
      <c r="D20" s="283"/>
      <c r="E20" s="283"/>
      <c r="F20" s="283"/>
      <c r="G20" s="283"/>
      <c r="H20" s="283"/>
      <c r="I20" s="283"/>
      <c r="J20" s="283"/>
      <c r="K20" s="280"/>
    </row>
    <row r="21" spans="1:12">
      <c r="A21" s="750"/>
      <c r="B21" s="284"/>
      <c r="C21" s="285"/>
      <c r="D21" s="285"/>
      <c r="E21" s="285"/>
      <c r="F21" s="285"/>
      <c r="G21" s="285"/>
      <c r="H21" s="285"/>
      <c r="I21" s="285"/>
      <c r="J21" s="285"/>
      <c r="K21" s="286"/>
    </row>
    <row r="23" spans="1:12" ht="14.45" customHeight="1">
      <c r="A23" s="850" t="s">
        <v>260</v>
      </c>
      <c r="B23" s="851"/>
      <c r="C23" s="851"/>
      <c r="D23" s="851"/>
      <c r="E23" s="851"/>
      <c r="F23" s="851"/>
      <c r="G23" s="851"/>
      <c r="H23" s="851"/>
      <c r="I23" s="851"/>
      <c r="J23" s="851"/>
      <c r="K23" s="852"/>
    </row>
    <row r="24" spans="1:12">
      <c r="A24" s="934"/>
      <c r="B24" s="935"/>
      <c r="C24" s="935"/>
      <c r="D24" s="935"/>
      <c r="E24" s="935"/>
      <c r="F24" s="935"/>
      <c r="G24" s="935"/>
      <c r="H24" s="935"/>
      <c r="I24" s="935"/>
      <c r="J24" s="935"/>
      <c r="K24" s="936"/>
    </row>
    <row r="25" spans="1:12">
      <c r="A25" s="947"/>
      <c r="B25" s="948"/>
      <c r="C25" s="948"/>
      <c r="D25" s="948"/>
      <c r="E25" s="948"/>
      <c r="F25" s="948"/>
      <c r="G25" s="948"/>
      <c r="H25" s="948"/>
      <c r="I25" s="948"/>
      <c r="J25" s="948"/>
      <c r="K25" s="949"/>
    </row>
    <row r="26" spans="1:12">
      <c r="A26" s="950"/>
      <c r="B26" s="951"/>
      <c r="C26" s="951"/>
      <c r="D26" s="951"/>
      <c r="E26" s="951"/>
      <c r="F26" s="951"/>
      <c r="G26" s="951"/>
      <c r="H26" s="951"/>
      <c r="I26" s="951"/>
      <c r="J26" s="951"/>
      <c r="K26" s="952"/>
    </row>
    <row r="27" spans="1:12">
      <c r="A27" s="177"/>
      <c r="B27" s="119"/>
      <c r="C27" s="119"/>
      <c r="D27" s="119"/>
      <c r="E27" s="119"/>
      <c r="F27" s="119"/>
      <c r="G27" s="119"/>
      <c r="H27" s="119"/>
      <c r="I27" s="119"/>
      <c r="J27" s="119"/>
      <c r="K27" s="178"/>
    </row>
    <row r="28" spans="1:12">
      <c r="B28" s="8"/>
      <c r="C28" s="931" t="s">
        <v>35</v>
      </c>
      <c r="D28" s="966"/>
      <c r="E28" s="966"/>
      <c r="F28" s="966"/>
      <c r="G28" s="966"/>
      <c r="H28" s="966"/>
      <c r="I28" s="966"/>
      <c r="J28" s="966"/>
      <c r="K28" s="932"/>
    </row>
    <row r="29" spans="1:12">
      <c r="A29" s="953">
        <f>A10</f>
        <v>0</v>
      </c>
      <c r="B29" s="954"/>
      <c r="C29" s="941" t="s">
        <v>27</v>
      </c>
      <c r="D29" s="941"/>
      <c r="E29" s="941"/>
      <c r="F29" s="941"/>
      <c r="G29" s="941"/>
      <c r="H29" s="941"/>
      <c r="I29" s="941"/>
      <c r="J29" s="941"/>
      <c r="K29" s="942"/>
    </row>
    <row r="30" spans="1:12" ht="14.45" customHeight="1">
      <c r="A30" s="955"/>
      <c r="B30" s="956"/>
      <c r="C30" s="182" t="str">
        <f>TEXT(B11,"#") &amp; TEXT("-","") &amp; TEXT(C11,"#")</f>
        <v>-</v>
      </c>
      <c r="D30" s="183" t="str">
        <f t="shared" ref="D30:K30" si="0">TEXT(C11,"#") &amp; TEXT("-","") &amp; TEXT(D11,"#")</f>
        <v>-</v>
      </c>
      <c r="E30" s="183" t="str">
        <f t="shared" si="0"/>
        <v>-</v>
      </c>
      <c r="F30" s="183" t="str">
        <f t="shared" si="0"/>
        <v>-</v>
      </c>
      <c r="G30" s="183" t="str">
        <f t="shared" si="0"/>
        <v>-</v>
      </c>
      <c r="H30" s="183" t="str">
        <f t="shared" si="0"/>
        <v>-</v>
      </c>
      <c r="I30" s="183" t="str">
        <f t="shared" si="0"/>
        <v>-</v>
      </c>
      <c r="J30" s="183" t="str">
        <f t="shared" si="0"/>
        <v>-</v>
      </c>
      <c r="K30" s="184" t="str">
        <f t="shared" si="0"/>
        <v>-</v>
      </c>
    </row>
    <row r="31" spans="1:12">
      <c r="A31" s="971">
        <f>A12</f>
        <v>0</v>
      </c>
      <c r="B31" s="972"/>
      <c r="C31" s="28">
        <f>IFERROR(C12/B12,1)</f>
        <v>1</v>
      </c>
      <c r="D31" s="28">
        <f>IFERROR(D12/C12,1)</f>
        <v>1</v>
      </c>
      <c r="E31" s="28">
        <f t="shared" ref="E31:K31" si="1">IFERROR(E12/D12,1)</f>
        <v>1</v>
      </c>
      <c r="F31" s="28">
        <f t="shared" si="1"/>
        <v>1</v>
      </c>
      <c r="G31" s="28">
        <f t="shared" si="1"/>
        <v>1</v>
      </c>
      <c r="H31" s="28">
        <f t="shared" si="1"/>
        <v>1</v>
      </c>
      <c r="I31" s="28">
        <f t="shared" si="1"/>
        <v>1</v>
      </c>
      <c r="J31" s="28">
        <f t="shared" si="1"/>
        <v>1</v>
      </c>
      <c r="K31" s="188">
        <f t="shared" si="1"/>
        <v>1</v>
      </c>
    </row>
    <row r="32" spans="1:12">
      <c r="A32" s="945">
        <f t="shared" ref="A32:A40" si="2">A13</f>
        <v>0</v>
      </c>
      <c r="B32" s="946"/>
      <c r="C32" s="35">
        <f t="shared" ref="C32:J39" si="3">IFERROR(C13/B13,1)</f>
        <v>1</v>
      </c>
      <c r="D32" s="35">
        <f t="shared" si="3"/>
        <v>1</v>
      </c>
      <c r="E32" s="35">
        <f t="shared" si="3"/>
        <v>1</v>
      </c>
      <c r="F32" s="35">
        <f t="shared" si="3"/>
        <v>1</v>
      </c>
      <c r="G32" s="35">
        <f t="shared" si="3"/>
        <v>1</v>
      </c>
      <c r="H32" s="35">
        <f t="shared" si="3"/>
        <v>1</v>
      </c>
      <c r="I32" s="35">
        <f t="shared" si="3"/>
        <v>1</v>
      </c>
      <c r="J32" s="35">
        <f t="shared" si="3"/>
        <v>1</v>
      </c>
      <c r="K32" s="32"/>
    </row>
    <row r="33" spans="1:11">
      <c r="A33" s="943">
        <f t="shared" si="2"/>
        <v>0</v>
      </c>
      <c r="B33" s="944"/>
      <c r="C33" s="28">
        <f t="shared" si="3"/>
        <v>1</v>
      </c>
      <c r="D33" s="28">
        <f t="shared" si="3"/>
        <v>1</v>
      </c>
      <c r="E33" s="28">
        <f t="shared" si="3"/>
        <v>1</v>
      </c>
      <c r="F33" s="28">
        <f t="shared" si="3"/>
        <v>1</v>
      </c>
      <c r="G33" s="28">
        <f t="shared" si="3"/>
        <v>1</v>
      </c>
      <c r="H33" s="28">
        <f t="shared" si="3"/>
        <v>1</v>
      </c>
      <c r="I33" s="28">
        <f t="shared" si="3"/>
        <v>1</v>
      </c>
      <c r="J33" s="31"/>
      <c r="K33" s="32"/>
    </row>
    <row r="34" spans="1:11">
      <c r="A34" s="945">
        <f t="shared" si="2"/>
        <v>0</v>
      </c>
      <c r="B34" s="946"/>
      <c r="C34" s="35">
        <f t="shared" si="3"/>
        <v>1</v>
      </c>
      <c r="D34" s="35">
        <f t="shared" si="3"/>
        <v>1</v>
      </c>
      <c r="E34" s="35">
        <f t="shared" si="3"/>
        <v>1</v>
      </c>
      <c r="F34" s="35">
        <f t="shared" si="3"/>
        <v>1</v>
      </c>
      <c r="G34" s="35">
        <f t="shared" si="3"/>
        <v>1</v>
      </c>
      <c r="H34" s="35">
        <f t="shared" si="3"/>
        <v>1</v>
      </c>
      <c r="I34" s="31"/>
      <c r="J34" s="31"/>
      <c r="K34" s="32"/>
    </row>
    <row r="35" spans="1:11">
      <c r="A35" s="943">
        <f t="shared" si="2"/>
        <v>0</v>
      </c>
      <c r="B35" s="944"/>
      <c r="C35" s="28">
        <f t="shared" si="3"/>
        <v>1</v>
      </c>
      <c r="D35" s="28">
        <f t="shared" si="3"/>
        <v>1</v>
      </c>
      <c r="E35" s="28">
        <f t="shared" si="3"/>
        <v>1</v>
      </c>
      <c r="F35" s="28">
        <f t="shared" si="3"/>
        <v>1</v>
      </c>
      <c r="G35" s="28">
        <f t="shared" si="3"/>
        <v>1</v>
      </c>
      <c r="H35" s="31"/>
      <c r="I35" s="31"/>
      <c r="J35" s="31"/>
      <c r="K35" s="32"/>
    </row>
    <row r="36" spans="1:11">
      <c r="A36" s="945">
        <f t="shared" si="2"/>
        <v>0</v>
      </c>
      <c r="B36" s="946"/>
      <c r="C36" s="35">
        <f t="shared" si="3"/>
        <v>1</v>
      </c>
      <c r="D36" s="35">
        <f t="shared" si="3"/>
        <v>1</v>
      </c>
      <c r="E36" s="35">
        <f t="shared" si="3"/>
        <v>1</v>
      </c>
      <c r="F36" s="35">
        <f t="shared" si="3"/>
        <v>1</v>
      </c>
      <c r="G36" s="31"/>
      <c r="H36" s="31"/>
      <c r="I36" s="31"/>
      <c r="J36" s="31"/>
      <c r="K36" s="32"/>
    </row>
    <row r="37" spans="1:11">
      <c r="A37" s="943">
        <f t="shared" si="2"/>
        <v>0</v>
      </c>
      <c r="B37" s="944"/>
      <c r="C37" s="28">
        <f t="shared" si="3"/>
        <v>1</v>
      </c>
      <c r="D37" s="28">
        <f t="shared" si="3"/>
        <v>1</v>
      </c>
      <c r="E37" s="28">
        <f t="shared" si="3"/>
        <v>1</v>
      </c>
      <c r="F37" s="31"/>
      <c r="G37" s="31"/>
      <c r="H37" s="31"/>
      <c r="I37" s="31"/>
      <c r="J37" s="31"/>
      <c r="K37" s="32"/>
    </row>
    <row r="38" spans="1:11">
      <c r="A38" s="945">
        <f t="shared" si="2"/>
        <v>0</v>
      </c>
      <c r="B38" s="946"/>
      <c r="C38" s="35">
        <f t="shared" si="3"/>
        <v>1</v>
      </c>
      <c r="D38" s="35">
        <f t="shared" si="3"/>
        <v>1</v>
      </c>
      <c r="E38" s="31"/>
      <c r="F38" s="31"/>
      <c r="G38" s="31"/>
      <c r="H38" s="31"/>
      <c r="I38" s="31"/>
      <c r="J38" s="31"/>
      <c r="K38" s="32"/>
    </row>
    <row r="39" spans="1:11">
      <c r="A39" s="943">
        <f t="shared" si="2"/>
        <v>0</v>
      </c>
      <c r="B39" s="944"/>
      <c r="C39" s="28">
        <f t="shared" si="3"/>
        <v>1</v>
      </c>
      <c r="D39" s="31"/>
      <c r="E39" s="31"/>
      <c r="F39" s="31"/>
      <c r="G39" s="31"/>
      <c r="H39" s="31"/>
      <c r="I39" s="31"/>
      <c r="J39" s="31"/>
      <c r="K39" s="32"/>
    </row>
    <row r="40" spans="1:11">
      <c r="A40" s="969">
        <f t="shared" si="2"/>
        <v>0</v>
      </c>
      <c r="B40" s="970"/>
      <c r="C40" s="33"/>
      <c r="D40" s="33"/>
      <c r="E40" s="33"/>
      <c r="F40" s="33"/>
      <c r="G40" s="33"/>
      <c r="H40" s="33"/>
      <c r="I40" s="33"/>
      <c r="J40" s="33"/>
      <c r="K40" s="34"/>
    </row>
    <row r="41" spans="1:11">
      <c r="B41" s="8"/>
    </row>
    <row r="42" spans="1:11">
      <c r="B42" s="27"/>
      <c r="C42" s="931" t="s">
        <v>36</v>
      </c>
      <c r="D42" s="966"/>
      <c r="E42" s="966"/>
      <c r="F42" s="966"/>
      <c r="G42" s="966"/>
      <c r="H42" s="966"/>
      <c r="I42" s="966"/>
      <c r="J42" s="966"/>
      <c r="K42" s="932"/>
    </row>
    <row r="43" spans="1:11">
      <c r="A43" s="953" t="s">
        <v>33</v>
      </c>
      <c r="B43" s="954"/>
      <c r="C43" s="940" t="s">
        <v>27</v>
      </c>
      <c r="D43" s="941"/>
      <c r="E43" s="941"/>
      <c r="F43" s="941"/>
      <c r="G43" s="941"/>
      <c r="H43" s="941"/>
      <c r="I43" s="941"/>
      <c r="J43" s="941"/>
      <c r="K43" s="942"/>
    </row>
    <row r="44" spans="1:11">
      <c r="A44" s="955"/>
      <c r="B44" s="956"/>
      <c r="C44" s="185" t="str">
        <f>C30</f>
        <v>-</v>
      </c>
      <c r="D44" s="186" t="str">
        <f t="shared" ref="D44:K44" si="4">D30</f>
        <v>-</v>
      </c>
      <c r="E44" s="186" t="str">
        <f t="shared" si="4"/>
        <v>-</v>
      </c>
      <c r="F44" s="186" t="str">
        <f t="shared" si="4"/>
        <v>-</v>
      </c>
      <c r="G44" s="186" t="str">
        <f t="shared" si="4"/>
        <v>-</v>
      </c>
      <c r="H44" s="186" t="str">
        <f t="shared" si="4"/>
        <v>-</v>
      </c>
      <c r="I44" s="186" t="str">
        <f t="shared" si="4"/>
        <v>-</v>
      </c>
      <c r="J44" s="186" t="str">
        <f t="shared" si="4"/>
        <v>-</v>
      </c>
      <c r="K44" s="187" t="str">
        <f t="shared" si="4"/>
        <v>-</v>
      </c>
    </row>
    <row r="45" spans="1:11">
      <c r="A45" s="977" t="s">
        <v>28</v>
      </c>
      <c r="B45" s="978"/>
      <c r="C45" s="28">
        <f>AVERAGE(C31:C39)</f>
        <v>1</v>
      </c>
      <c r="D45" s="28">
        <f t="shared" ref="D45:K45" si="5">AVERAGE(D31:D39)</f>
        <v>1</v>
      </c>
      <c r="E45" s="28">
        <f t="shared" si="5"/>
        <v>1</v>
      </c>
      <c r="F45" s="28">
        <f t="shared" si="5"/>
        <v>1</v>
      </c>
      <c r="G45" s="28">
        <f t="shared" si="5"/>
        <v>1</v>
      </c>
      <c r="H45" s="28">
        <f t="shared" si="5"/>
        <v>1</v>
      </c>
      <c r="I45" s="28">
        <f t="shared" si="5"/>
        <v>1</v>
      </c>
      <c r="J45" s="189">
        <f t="shared" si="5"/>
        <v>1</v>
      </c>
      <c r="K45" s="190">
        <f t="shared" si="5"/>
        <v>1</v>
      </c>
    </row>
    <row r="46" spans="1:11">
      <c r="A46" s="973" t="s">
        <v>29</v>
      </c>
      <c r="B46" s="974"/>
      <c r="C46" s="191">
        <f>TRIMMEAN(C31:C39,2/COUNT(C31:C39))</f>
        <v>1</v>
      </c>
      <c r="D46" s="191">
        <f t="shared" ref="D46:I46" si="6">TRIMMEAN(D31:D39,2/COUNT(D31:D39))</f>
        <v>1</v>
      </c>
      <c r="E46" s="191">
        <f t="shared" si="6"/>
        <v>1</v>
      </c>
      <c r="F46" s="136">
        <f t="shared" si="6"/>
        <v>1</v>
      </c>
      <c r="G46" s="191">
        <f t="shared" si="6"/>
        <v>1</v>
      </c>
      <c r="H46" s="191">
        <f t="shared" si="6"/>
        <v>1</v>
      </c>
      <c r="I46" s="136">
        <f t="shared" si="6"/>
        <v>1</v>
      </c>
      <c r="J46" s="31"/>
      <c r="K46" s="32"/>
    </row>
    <row r="47" spans="1:11">
      <c r="A47" s="975" t="s">
        <v>30</v>
      </c>
      <c r="B47" s="976"/>
      <c r="C47" s="28">
        <f>AVERAGE(C35:C39)</f>
        <v>1</v>
      </c>
      <c r="D47" s="28">
        <f>AVERAGE(D34:D38)</f>
        <v>1</v>
      </c>
      <c r="E47" s="28">
        <f>AVERAGE(E33:E37)</f>
        <v>1</v>
      </c>
      <c r="F47" s="135">
        <f>AVERAGE(F32:F36)</f>
        <v>1</v>
      </c>
      <c r="G47" s="135">
        <f>AVERAGE(G31:G35)</f>
        <v>1</v>
      </c>
      <c r="H47" s="30"/>
      <c r="I47" s="30"/>
      <c r="J47" s="30"/>
      <c r="K47" s="29"/>
    </row>
    <row r="48" spans="1:11">
      <c r="A48" s="973" t="s">
        <v>31</v>
      </c>
      <c r="B48" s="974"/>
      <c r="C48" s="191">
        <f>TRIMMEAN(C35:C39,2/COUNT(C35:C39))</f>
        <v>1</v>
      </c>
      <c r="D48" s="191">
        <f>TRIMMEAN(D34:D38,2/COUNT(D34:D38))</f>
        <v>1</v>
      </c>
      <c r="E48" s="191">
        <f>TRIMMEAN(E33:E37,2/COUNT(E33:E37))</f>
        <v>1</v>
      </c>
      <c r="F48" s="191">
        <f>TRIMMEAN(F32:F36,2/COUNT(F32:F36))</f>
        <v>1</v>
      </c>
      <c r="G48" s="136">
        <f>TRIMMEAN(G31:G35,2/COUNT(G31:G35))</f>
        <v>1</v>
      </c>
      <c r="H48" s="30"/>
      <c r="I48" s="30"/>
      <c r="J48" s="30"/>
      <c r="K48" s="29"/>
    </row>
    <row r="49" spans="1:11">
      <c r="A49" s="967" t="s">
        <v>32</v>
      </c>
      <c r="B49" s="968"/>
      <c r="C49" s="579">
        <f>AVERAGE(C37:C39)</f>
        <v>1</v>
      </c>
      <c r="D49" s="579">
        <f>AVERAGE(D36:D38)</f>
        <v>1</v>
      </c>
      <c r="E49" s="579">
        <f>AVERAGE(E35:E37)</f>
        <v>1</v>
      </c>
      <c r="F49" s="579">
        <f>AVERAGE(F34:F36)</f>
        <v>1</v>
      </c>
      <c r="G49" s="579">
        <f>AVERAGE(G33:G35)</f>
        <v>1</v>
      </c>
      <c r="H49" s="579">
        <f>AVERAGE(H32:H34)</f>
        <v>1</v>
      </c>
      <c r="I49" s="580">
        <f>AVERAGE(I31:I33)</f>
        <v>1</v>
      </c>
      <c r="J49" s="33"/>
      <c r="K49" s="34"/>
    </row>
    <row r="50" spans="1:11">
      <c r="B50" s="8"/>
    </row>
    <row r="51" spans="1:11">
      <c r="C51" s="931" t="s">
        <v>27</v>
      </c>
      <c r="D51" s="966"/>
      <c r="E51" s="966"/>
      <c r="F51" s="966"/>
      <c r="G51" s="966"/>
      <c r="H51" s="966"/>
      <c r="I51" s="966"/>
      <c r="J51" s="966"/>
      <c r="K51" s="932"/>
    </row>
    <row r="52" spans="1:11">
      <c r="C52" s="41" t="str">
        <f>C44</f>
        <v>-</v>
      </c>
      <c r="D52" s="39" t="str">
        <f t="shared" ref="D52:K52" si="7">D44</f>
        <v>-</v>
      </c>
      <c r="E52" s="39" t="str">
        <f t="shared" si="7"/>
        <v>-</v>
      </c>
      <c r="F52" s="39" t="str">
        <f t="shared" si="7"/>
        <v>-</v>
      </c>
      <c r="G52" s="39" t="str">
        <f t="shared" si="7"/>
        <v>-</v>
      </c>
      <c r="H52" s="39" t="str">
        <f t="shared" si="7"/>
        <v>-</v>
      </c>
      <c r="I52" s="39" t="str">
        <f t="shared" si="7"/>
        <v>-</v>
      </c>
      <c r="J52" s="39" t="str">
        <f t="shared" si="7"/>
        <v>-</v>
      </c>
      <c r="K52" s="40" t="str">
        <f t="shared" si="7"/>
        <v>-</v>
      </c>
    </row>
    <row r="53" spans="1:11">
      <c r="B53" s="345" t="s">
        <v>37</v>
      </c>
      <c r="C53" s="340"/>
      <c r="D53" s="287"/>
      <c r="E53" s="287"/>
      <c r="F53" s="287"/>
      <c r="G53" s="287"/>
      <c r="H53" s="287"/>
      <c r="I53" s="287"/>
      <c r="J53" s="287"/>
      <c r="K53" s="288"/>
    </row>
    <row r="54" spans="1:11">
      <c r="B54" s="345" t="s">
        <v>60</v>
      </c>
      <c r="C54" s="341"/>
      <c r="D54" s="25"/>
      <c r="E54" s="25"/>
      <c r="F54" s="25"/>
      <c r="G54" s="25"/>
      <c r="H54" s="25"/>
      <c r="I54" s="25"/>
      <c r="J54" s="25"/>
      <c r="K54" s="25"/>
    </row>
    <row r="55" spans="1:11">
      <c r="B55" s="345"/>
      <c r="C55" s="338"/>
      <c r="D55" s="339"/>
      <c r="E55" s="25"/>
      <c r="F55" s="25"/>
      <c r="G55" s="25"/>
      <c r="H55" s="25"/>
      <c r="I55" s="25"/>
      <c r="J55" s="25"/>
      <c r="K55" s="25"/>
    </row>
    <row r="56" spans="1:11">
      <c r="B56" s="346"/>
      <c r="C56" s="342" t="str">
        <f>TEXT(B11,"#") &amp; TEXT("-Ult","")</f>
        <v>-Ult</v>
      </c>
      <c r="D56" s="343" t="str">
        <f t="shared" ref="D56:K56" si="8">TEXT(C11,"#") &amp; TEXT("-Ult","")</f>
        <v>-Ult</v>
      </c>
      <c r="E56" s="343" t="str">
        <f t="shared" si="8"/>
        <v>-Ult</v>
      </c>
      <c r="F56" s="343" t="str">
        <f t="shared" si="8"/>
        <v>-Ult</v>
      </c>
      <c r="G56" s="343" t="str">
        <f t="shared" si="8"/>
        <v>-Ult</v>
      </c>
      <c r="H56" s="343" t="str">
        <f t="shared" si="8"/>
        <v>-Ult</v>
      </c>
      <c r="I56" s="343" t="str">
        <f t="shared" si="8"/>
        <v>-Ult</v>
      </c>
      <c r="J56" s="343" t="str">
        <f t="shared" si="8"/>
        <v>-Ult</v>
      </c>
      <c r="K56" s="344" t="str">
        <f t="shared" si="8"/>
        <v>-Ult</v>
      </c>
    </row>
    <row r="57" spans="1:11">
      <c r="B57" s="346" t="s">
        <v>38</v>
      </c>
      <c r="C57" s="36">
        <f t="shared" ref="C57:J57" si="9">D57*C53</f>
        <v>0</v>
      </c>
      <c r="D57" s="37">
        <f t="shared" si="9"/>
        <v>0</v>
      </c>
      <c r="E57" s="37">
        <f t="shared" si="9"/>
        <v>0</v>
      </c>
      <c r="F57" s="37">
        <f t="shared" si="9"/>
        <v>0</v>
      </c>
      <c r="G57" s="37">
        <f t="shared" si="9"/>
        <v>0</v>
      </c>
      <c r="H57" s="37">
        <f t="shared" si="9"/>
        <v>0</v>
      </c>
      <c r="I57" s="37">
        <f t="shared" si="9"/>
        <v>0</v>
      </c>
      <c r="J57" s="37">
        <f t="shared" si="9"/>
        <v>0</v>
      </c>
      <c r="K57" s="38">
        <f>K53*C54</f>
        <v>0</v>
      </c>
    </row>
    <row r="59" spans="1:11">
      <c r="A59" s="865" t="s">
        <v>162</v>
      </c>
      <c r="B59" s="866"/>
      <c r="C59" s="866"/>
      <c r="D59" s="866"/>
      <c r="E59" s="866"/>
      <c r="F59" s="866"/>
      <c r="G59" s="866"/>
      <c r="H59" s="866"/>
      <c r="I59" s="866"/>
      <c r="J59" s="866"/>
      <c r="K59" s="867"/>
    </row>
    <row r="60" spans="1:11">
      <c r="A60" s="868"/>
      <c r="B60" s="869"/>
      <c r="C60" s="869"/>
      <c r="D60" s="869"/>
      <c r="E60" s="869"/>
      <c r="F60" s="869"/>
      <c r="G60" s="869"/>
      <c r="H60" s="869"/>
      <c r="I60" s="869"/>
      <c r="J60" s="869"/>
      <c r="K60" s="870"/>
    </row>
    <row r="61" spans="1:11">
      <c r="A61" s="957"/>
      <c r="B61" s="958"/>
      <c r="C61" s="958"/>
      <c r="D61" s="958"/>
      <c r="E61" s="958"/>
      <c r="F61" s="958"/>
      <c r="G61" s="958"/>
      <c r="H61" s="958"/>
      <c r="I61" s="958"/>
      <c r="J61" s="958"/>
      <c r="K61" s="959"/>
    </row>
    <row r="62" spans="1:11">
      <c r="A62" s="960"/>
      <c r="B62" s="961"/>
      <c r="C62" s="961"/>
      <c r="D62" s="961"/>
      <c r="E62" s="961"/>
      <c r="F62" s="961"/>
      <c r="G62" s="961"/>
      <c r="H62" s="961"/>
      <c r="I62" s="961"/>
      <c r="J62" s="961"/>
      <c r="K62" s="962"/>
    </row>
    <row r="63" spans="1:11">
      <c r="A63" s="960"/>
      <c r="B63" s="961"/>
      <c r="C63" s="961"/>
      <c r="D63" s="961"/>
      <c r="E63" s="961"/>
      <c r="F63" s="961"/>
      <c r="G63" s="961"/>
      <c r="H63" s="961"/>
      <c r="I63" s="961"/>
      <c r="J63" s="961"/>
      <c r="K63" s="962"/>
    </row>
    <row r="64" spans="1:11">
      <c r="A64" s="963"/>
      <c r="B64" s="964"/>
      <c r="C64" s="964"/>
      <c r="D64" s="964"/>
      <c r="E64" s="964"/>
      <c r="F64" s="964"/>
      <c r="G64" s="964"/>
      <c r="H64" s="964"/>
      <c r="I64" s="964"/>
      <c r="J64" s="964"/>
      <c r="K64" s="965"/>
    </row>
    <row r="65" spans="1:11">
      <c r="A65" s="177"/>
      <c r="B65" s="177"/>
      <c r="C65" s="177"/>
      <c r="D65" s="177"/>
      <c r="E65" s="177"/>
      <c r="F65" s="177"/>
      <c r="G65" s="177"/>
      <c r="H65" s="177"/>
      <c r="I65" s="177"/>
      <c r="J65" s="177"/>
      <c r="K65" s="177"/>
    </row>
    <row r="66" spans="1:11" ht="15.75">
      <c r="A66" s="473" t="s">
        <v>252</v>
      </c>
      <c r="B66" s="119"/>
      <c r="C66" s="119"/>
      <c r="D66" s="119"/>
      <c r="E66" s="119"/>
      <c r="F66" s="119"/>
      <c r="G66" s="119"/>
      <c r="H66" s="119"/>
      <c r="I66" s="119"/>
      <c r="J66" s="119"/>
      <c r="K66" s="119"/>
    </row>
    <row r="67" spans="1:11" ht="15.75">
      <c r="A67" s="473" t="s">
        <v>292</v>
      </c>
      <c r="B67" s="119"/>
      <c r="C67" s="119"/>
      <c r="D67" s="119"/>
      <c r="E67" s="119"/>
      <c r="F67" s="119"/>
      <c r="G67" s="119"/>
      <c r="H67" s="119"/>
      <c r="I67" s="119"/>
      <c r="J67" s="119"/>
      <c r="K67" s="119"/>
    </row>
    <row r="68" spans="1:11">
      <c r="A68" s="119"/>
      <c r="B68" s="119"/>
      <c r="C68" s="119"/>
      <c r="D68" s="119"/>
      <c r="E68" s="119"/>
      <c r="F68" s="119"/>
      <c r="G68" s="119"/>
      <c r="H68" s="119"/>
      <c r="I68" s="119"/>
      <c r="J68" s="119"/>
      <c r="K68" s="119"/>
    </row>
    <row r="69" spans="1:11">
      <c r="A69" s="8"/>
      <c r="F69" s="2" t="s">
        <v>127</v>
      </c>
    </row>
  </sheetData>
  <sheetProtection sheet="1" objects="1" scenarios="1"/>
  <mergeCells count="31">
    <mergeCell ref="A61:K64"/>
    <mergeCell ref="C42:K42"/>
    <mergeCell ref="C28:K28"/>
    <mergeCell ref="A49:B49"/>
    <mergeCell ref="A40:B40"/>
    <mergeCell ref="A39:B39"/>
    <mergeCell ref="A31:B31"/>
    <mergeCell ref="A37:B37"/>
    <mergeCell ref="A36:B36"/>
    <mergeCell ref="A35:B35"/>
    <mergeCell ref="A34:B34"/>
    <mergeCell ref="C51:K51"/>
    <mergeCell ref="A48:B48"/>
    <mergeCell ref="A47:B47"/>
    <mergeCell ref="A46:B46"/>
    <mergeCell ref="A45:B45"/>
    <mergeCell ref="A59:K60"/>
    <mergeCell ref="A33:B33"/>
    <mergeCell ref="A32:B32"/>
    <mergeCell ref="A25:K26"/>
    <mergeCell ref="A29:B30"/>
    <mergeCell ref="C29:K29"/>
    <mergeCell ref="A43:B44"/>
    <mergeCell ref="C43:K43"/>
    <mergeCell ref="A38:B38"/>
    <mergeCell ref="A9:K9"/>
    <mergeCell ref="A4:C4"/>
    <mergeCell ref="A23:K24"/>
    <mergeCell ref="A7:C7"/>
    <mergeCell ref="A10:A11"/>
    <mergeCell ref="B10:K10"/>
  </mergeCells>
  <conditionalFormatting sqref="C45:K49">
    <cfRule type="expression" dxfId="55" priority="140">
      <formula>ROUND(C45,3)=ROUND(C$53,3)</formula>
    </cfRule>
  </conditionalFormatting>
  <conditionalFormatting sqref="L4 A12:B21 C12:C20 D12:D19 E12:E18 F12:F17 G12:G16 H12:H15 I12:I14 J12:J13 K12 B11:K11 A25:K26">
    <cfRule type="cellIs" dxfId="54" priority="2" operator="equal">
      <formula>""</formula>
    </cfRule>
  </conditionalFormatting>
  <conditionalFormatting sqref="A25 A61">
    <cfRule type="expression" dxfId="53" priority="155">
      <formula>AND($A25="",NOT($L$4=3))</formula>
    </cfRule>
  </conditionalFormatting>
  <conditionalFormatting sqref="B12:B21 C12:C20 D12:D19 E12:E18 F12:F17 G12:G16 H12:H15 I12:I14 J12:J13 K12">
    <cfRule type="expression" dxfId="52" priority="157">
      <formula>AND(B12="",OR($L$4=2,$L$4=1))</formula>
    </cfRule>
  </conditionalFormatting>
  <conditionalFormatting sqref="C54">
    <cfRule type="expression" dxfId="51" priority="167">
      <formula>AND($C$54="",NOT($L$4=3))</formula>
    </cfRule>
  </conditionalFormatting>
  <conditionalFormatting sqref="D7">
    <cfRule type="expression" dxfId="50" priority="168">
      <formula>AND($D$7="",NOT($L$4=3))</formula>
    </cfRule>
  </conditionalFormatting>
  <conditionalFormatting sqref="A7:E7">
    <cfRule type="expression" dxfId="49" priority="169">
      <formula>$L$4=3</formula>
    </cfRule>
  </conditionalFormatting>
  <conditionalFormatting sqref="C53:K53">
    <cfRule type="expression" dxfId="48" priority="170">
      <formula>AND(C$53="",NOT($L$4=3))</formula>
    </cfRule>
  </conditionalFormatting>
  <conditionalFormatting sqref="J4:K5">
    <cfRule type="cellIs" dxfId="47" priority="1" operator="equal">
      <formula>""</formula>
    </cfRule>
  </conditionalFormatting>
  <dataValidations count="2">
    <dataValidation type="list" allowBlank="1" showInputMessage="1" showErrorMessage="1" sqref="D7">
      <formula1>$L$7:$L$9</formula1>
    </dataValidation>
    <dataValidation type="list" allowBlank="1" showInputMessage="1" sqref="J5:K5">
      <formula1>$L$12:$L$17</formula1>
    </dataValidation>
  </dataValidations>
  <printOptions horizontalCentered="1"/>
  <pageMargins left="0.5" right="0.5" top="0.5" bottom="0.25" header="0.3" footer="0.3"/>
  <pageSetup scale="71" orientation="portrait" r:id="rId1"/>
  <headerFooter>
    <oddFooter>&amp;LEdition 05/12&amp;RPage &amp;P of &amp;N</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K70"/>
  <sheetViews>
    <sheetView showGridLines="0" zoomScaleNormal="100" zoomScaleSheetLayoutView="100" workbookViewId="0">
      <selection activeCell="A9" sqref="A9"/>
    </sheetView>
  </sheetViews>
  <sheetFormatPr defaultColWidth="11" defaultRowHeight="15"/>
  <cols>
    <col min="1" max="4" width="14.140625" style="2" customWidth="1"/>
    <col min="5" max="5" width="3.7109375" style="2" customWidth="1"/>
    <col min="6" max="9" width="14.140625" style="2" customWidth="1"/>
    <col min="10" max="10" width="22.28515625" style="2" hidden="1" customWidth="1"/>
    <col min="11" max="11" width="5.42578125" style="2" hidden="1" customWidth="1"/>
    <col min="12" max="16384" width="11" style="2"/>
  </cols>
  <sheetData>
    <row r="1" spans="1:11" ht="18.75">
      <c r="A1" s="370" t="s">
        <v>5</v>
      </c>
      <c r="I1" s="81" t="s">
        <v>279</v>
      </c>
    </row>
    <row r="2" spans="1:11" ht="18.75">
      <c r="A2" s="619" t="s">
        <v>7</v>
      </c>
    </row>
    <row r="3" spans="1:11">
      <c r="A3" s="3"/>
    </row>
    <row r="4" spans="1:11" ht="15.75">
      <c r="A4" s="979" t="s">
        <v>296</v>
      </c>
      <c r="B4" s="979"/>
      <c r="C4" s="979"/>
      <c r="D4" s="27"/>
      <c r="H4" s="113" t="s">
        <v>59</v>
      </c>
      <c r="I4" s="727"/>
    </row>
    <row r="5" spans="1:11" s="73" customFormat="1" ht="15.75">
      <c r="A5" s="4"/>
      <c r="B5" s="354"/>
      <c r="C5" s="354"/>
      <c r="D5" s="27"/>
      <c r="H5" s="462" t="s">
        <v>246</v>
      </c>
      <c r="I5" s="727"/>
      <c r="J5" s="759" t="s">
        <v>241</v>
      </c>
    </row>
    <row r="6" spans="1:11" s="73" customFormat="1" ht="15.75">
      <c r="A6" s="141"/>
      <c r="B6" s="27"/>
      <c r="C6" s="27"/>
      <c r="D6" s="27"/>
      <c r="J6" s="760" t="s">
        <v>247</v>
      </c>
    </row>
    <row r="7" spans="1:11" ht="15.75">
      <c r="A7" s="931" t="s">
        <v>91</v>
      </c>
      <c r="B7" s="966"/>
      <c r="C7" s="966"/>
      <c r="D7" s="932"/>
      <c r="F7" s="931" t="s">
        <v>126</v>
      </c>
      <c r="G7" s="966"/>
      <c r="H7" s="966"/>
      <c r="I7" s="932"/>
      <c r="J7" s="760" t="s">
        <v>248</v>
      </c>
      <c r="K7" s="4"/>
    </row>
    <row r="8" spans="1:11" ht="30">
      <c r="A8" s="95" t="s">
        <v>94</v>
      </c>
      <c r="B8" s="586" t="s">
        <v>156</v>
      </c>
      <c r="C8" s="192" t="s">
        <v>16</v>
      </c>
      <c r="D8" s="446" t="s">
        <v>17</v>
      </c>
      <c r="E8" s="14"/>
      <c r="F8" s="193" t="s">
        <v>232</v>
      </c>
      <c r="G8" s="194" t="s">
        <v>13</v>
      </c>
      <c r="H8" s="195" t="s">
        <v>14</v>
      </c>
      <c r="I8" s="196" t="s">
        <v>15</v>
      </c>
      <c r="J8" s="760" t="s">
        <v>249</v>
      </c>
    </row>
    <row r="9" spans="1:11" s="14" customFormat="1">
      <c r="A9" s="587"/>
      <c r="B9" s="588"/>
      <c r="C9" s="289"/>
      <c r="D9" s="290"/>
      <c r="E9" s="2"/>
      <c r="F9" s="42"/>
      <c r="G9" s="12"/>
      <c r="H9" s="43"/>
      <c r="I9" s="44"/>
      <c r="J9" s="760" t="s">
        <v>239</v>
      </c>
      <c r="K9" s="757" t="s">
        <v>22</v>
      </c>
    </row>
    <row r="10" spans="1:11">
      <c r="A10" s="589"/>
      <c r="B10" s="590"/>
      <c r="C10" s="291"/>
      <c r="D10" s="292"/>
      <c r="F10" s="45"/>
      <c r="G10" s="13"/>
      <c r="H10" s="46"/>
      <c r="I10" s="47"/>
      <c r="J10" s="760" t="s">
        <v>240</v>
      </c>
      <c r="K10" s="758">
        <v>0.25</v>
      </c>
    </row>
    <row r="11" spans="1:11">
      <c r="A11" s="587"/>
      <c r="B11" s="591"/>
      <c r="C11" s="293"/>
      <c r="D11" s="294"/>
      <c r="F11" s="45"/>
      <c r="G11" s="13"/>
      <c r="H11" s="46"/>
      <c r="I11" s="47"/>
      <c r="K11" s="758">
        <f>K10+0.25</f>
        <v>0.5</v>
      </c>
    </row>
    <row r="12" spans="1:11">
      <c r="A12" s="589"/>
      <c r="B12" s="590"/>
      <c r="C12" s="291"/>
      <c r="D12" s="292"/>
      <c r="F12" s="98">
        <f>A12</f>
        <v>0</v>
      </c>
      <c r="G12" s="49">
        <f>IFERROR(SUM(C9:C12)/SUM(B9:B12),0)</f>
        <v>0</v>
      </c>
      <c r="H12" s="50">
        <f>IFERROR(SUM(D9:D12)/SUM(C9:C12),0)</f>
        <v>0</v>
      </c>
      <c r="I12" s="52">
        <f>IFERROR(G12*H12,0)</f>
        <v>0</v>
      </c>
      <c r="K12" s="758">
        <f t="shared" ref="K12:K33" si="0">K11+0.25</f>
        <v>0.75</v>
      </c>
    </row>
    <row r="13" spans="1:11">
      <c r="A13" s="587"/>
      <c r="B13" s="591"/>
      <c r="C13" s="293"/>
      <c r="D13" s="294"/>
      <c r="F13" s="97">
        <f t="shared" ref="F13:F32" si="1">A13</f>
        <v>0</v>
      </c>
      <c r="G13" s="48">
        <f t="shared" ref="G13:G32" si="2">IFERROR(SUM(C10:C13)/SUM(B10:B13),0)</f>
        <v>0</v>
      </c>
      <c r="H13" s="51">
        <f t="shared" ref="H13:H32" si="3">IFERROR(SUM(D10:D13)/SUM(C10:C13),0)</f>
        <v>0</v>
      </c>
      <c r="I13" s="53">
        <f t="shared" ref="I13:I32" si="4">IFERROR(G13*H13,0)</f>
        <v>0</v>
      </c>
      <c r="K13" s="758">
        <f t="shared" si="0"/>
        <v>1</v>
      </c>
    </row>
    <row r="14" spans="1:11">
      <c r="A14" s="589"/>
      <c r="B14" s="590"/>
      <c r="C14" s="291"/>
      <c r="D14" s="292"/>
      <c r="F14" s="98">
        <f t="shared" si="1"/>
        <v>0</v>
      </c>
      <c r="G14" s="49">
        <f t="shared" si="2"/>
        <v>0</v>
      </c>
      <c r="H14" s="50">
        <f t="shared" si="3"/>
        <v>0</v>
      </c>
      <c r="I14" s="52">
        <f t="shared" si="4"/>
        <v>0</v>
      </c>
      <c r="K14" s="758">
        <f t="shared" si="0"/>
        <v>1.25</v>
      </c>
    </row>
    <row r="15" spans="1:11">
      <c r="A15" s="587"/>
      <c r="B15" s="591"/>
      <c r="C15" s="293"/>
      <c r="D15" s="294"/>
      <c r="F15" s="97">
        <f t="shared" si="1"/>
        <v>0</v>
      </c>
      <c r="G15" s="48">
        <f t="shared" si="2"/>
        <v>0</v>
      </c>
      <c r="H15" s="51">
        <f t="shared" si="3"/>
        <v>0</v>
      </c>
      <c r="I15" s="53">
        <f t="shared" si="4"/>
        <v>0</v>
      </c>
      <c r="K15" s="758">
        <f t="shared" si="0"/>
        <v>1.5</v>
      </c>
    </row>
    <row r="16" spans="1:11">
      <c r="A16" s="589"/>
      <c r="B16" s="590"/>
      <c r="C16" s="291"/>
      <c r="D16" s="292"/>
      <c r="F16" s="98">
        <f t="shared" si="1"/>
        <v>0</v>
      </c>
      <c r="G16" s="49">
        <f t="shared" si="2"/>
        <v>0</v>
      </c>
      <c r="H16" s="50">
        <f t="shared" si="3"/>
        <v>0</v>
      </c>
      <c r="I16" s="52">
        <f t="shared" si="4"/>
        <v>0</v>
      </c>
      <c r="K16" s="758">
        <f t="shared" si="0"/>
        <v>1.75</v>
      </c>
    </row>
    <row r="17" spans="1:11">
      <c r="A17" s="587"/>
      <c r="B17" s="591"/>
      <c r="C17" s="293"/>
      <c r="D17" s="294"/>
      <c r="F17" s="97">
        <f t="shared" si="1"/>
        <v>0</v>
      </c>
      <c r="G17" s="48">
        <f t="shared" si="2"/>
        <v>0</v>
      </c>
      <c r="H17" s="51">
        <f t="shared" si="3"/>
        <v>0</v>
      </c>
      <c r="I17" s="53">
        <f t="shared" si="4"/>
        <v>0</v>
      </c>
      <c r="K17" s="758">
        <f t="shared" si="0"/>
        <v>2</v>
      </c>
    </row>
    <row r="18" spans="1:11">
      <c r="A18" s="589"/>
      <c r="B18" s="590"/>
      <c r="C18" s="291"/>
      <c r="D18" s="292"/>
      <c r="F18" s="98">
        <f t="shared" si="1"/>
        <v>0</v>
      </c>
      <c r="G18" s="49">
        <f t="shared" si="2"/>
        <v>0</v>
      </c>
      <c r="H18" s="50">
        <f t="shared" si="3"/>
        <v>0</v>
      </c>
      <c r="I18" s="52">
        <f t="shared" si="4"/>
        <v>0</v>
      </c>
      <c r="K18" s="758">
        <f t="shared" si="0"/>
        <v>2.25</v>
      </c>
    </row>
    <row r="19" spans="1:11">
      <c r="A19" s="587"/>
      <c r="B19" s="591"/>
      <c r="C19" s="293"/>
      <c r="D19" s="294"/>
      <c r="F19" s="97">
        <f t="shared" si="1"/>
        <v>0</v>
      </c>
      <c r="G19" s="48">
        <f t="shared" si="2"/>
        <v>0</v>
      </c>
      <c r="H19" s="51">
        <f t="shared" si="3"/>
        <v>0</v>
      </c>
      <c r="I19" s="53">
        <f t="shared" si="4"/>
        <v>0</v>
      </c>
      <c r="K19" s="758">
        <f t="shared" si="0"/>
        <v>2.5</v>
      </c>
    </row>
    <row r="20" spans="1:11">
      <c r="A20" s="589"/>
      <c r="B20" s="590"/>
      <c r="C20" s="291"/>
      <c r="D20" s="292"/>
      <c r="F20" s="98">
        <f t="shared" si="1"/>
        <v>0</v>
      </c>
      <c r="G20" s="49">
        <f t="shared" si="2"/>
        <v>0</v>
      </c>
      <c r="H20" s="50">
        <f t="shared" si="3"/>
        <v>0</v>
      </c>
      <c r="I20" s="52">
        <f t="shared" si="4"/>
        <v>0</v>
      </c>
      <c r="K20" s="758">
        <f t="shared" si="0"/>
        <v>2.75</v>
      </c>
    </row>
    <row r="21" spans="1:11">
      <c r="A21" s="587"/>
      <c r="B21" s="591"/>
      <c r="C21" s="293"/>
      <c r="D21" s="294"/>
      <c r="F21" s="97">
        <f t="shared" si="1"/>
        <v>0</v>
      </c>
      <c r="G21" s="48">
        <f t="shared" si="2"/>
        <v>0</v>
      </c>
      <c r="H21" s="51">
        <f t="shared" si="3"/>
        <v>0</v>
      </c>
      <c r="I21" s="53">
        <f t="shared" si="4"/>
        <v>0</v>
      </c>
      <c r="K21" s="758">
        <f t="shared" si="0"/>
        <v>3</v>
      </c>
    </row>
    <row r="22" spans="1:11">
      <c r="A22" s="589"/>
      <c r="B22" s="590"/>
      <c r="C22" s="291"/>
      <c r="D22" s="292"/>
      <c r="F22" s="98">
        <f t="shared" si="1"/>
        <v>0</v>
      </c>
      <c r="G22" s="49">
        <f t="shared" si="2"/>
        <v>0</v>
      </c>
      <c r="H22" s="50">
        <f t="shared" si="3"/>
        <v>0</v>
      </c>
      <c r="I22" s="52">
        <f t="shared" si="4"/>
        <v>0</v>
      </c>
      <c r="K22" s="758">
        <f t="shared" si="0"/>
        <v>3.25</v>
      </c>
    </row>
    <row r="23" spans="1:11">
      <c r="A23" s="587"/>
      <c r="B23" s="591"/>
      <c r="C23" s="293"/>
      <c r="D23" s="294"/>
      <c r="F23" s="97">
        <f t="shared" si="1"/>
        <v>0</v>
      </c>
      <c r="G23" s="48">
        <f t="shared" si="2"/>
        <v>0</v>
      </c>
      <c r="H23" s="51">
        <f t="shared" si="3"/>
        <v>0</v>
      </c>
      <c r="I23" s="53">
        <f t="shared" si="4"/>
        <v>0</v>
      </c>
      <c r="K23" s="758">
        <f t="shared" si="0"/>
        <v>3.5</v>
      </c>
    </row>
    <row r="24" spans="1:11">
      <c r="A24" s="589"/>
      <c r="B24" s="590"/>
      <c r="C24" s="291"/>
      <c r="D24" s="292"/>
      <c r="F24" s="98">
        <f t="shared" si="1"/>
        <v>0</v>
      </c>
      <c r="G24" s="49">
        <f t="shared" si="2"/>
        <v>0</v>
      </c>
      <c r="H24" s="50">
        <f t="shared" si="3"/>
        <v>0</v>
      </c>
      <c r="I24" s="52">
        <f t="shared" si="4"/>
        <v>0</v>
      </c>
      <c r="K24" s="758">
        <f t="shared" si="0"/>
        <v>3.75</v>
      </c>
    </row>
    <row r="25" spans="1:11">
      <c r="A25" s="587"/>
      <c r="B25" s="591"/>
      <c r="C25" s="293"/>
      <c r="D25" s="294"/>
      <c r="F25" s="97">
        <f t="shared" si="1"/>
        <v>0</v>
      </c>
      <c r="G25" s="48">
        <f t="shared" si="2"/>
        <v>0</v>
      </c>
      <c r="H25" s="51">
        <f t="shared" si="3"/>
        <v>0</v>
      </c>
      <c r="I25" s="53">
        <f t="shared" si="4"/>
        <v>0</v>
      </c>
      <c r="K25" s="758">
        <f t="shared" si="0"/>
        <v>4</v>
      </c>
    </row>
    <row r="26" spans="1:11">
      <c r="A26" s="589"/>
      <c r="B26" s="590"/>
      <c r="C26" s="291"/>
      <c r="D26" s="292"/>
      <c r="F26" s="98">
        <f t="shared" si="1"/>
        <v>0</v>
      </c>
      <c r="G26" s="49">
        <f t="shared" si="2"/>
        <v>0</v>
      </c>
      <c r="H26" s="50">
        <f t="shared" si="3"/>
        <v>0</v>
      </c>
      <c r="I26" s="52">
        <f t="shared" si="4"/>
        <v>0</v>
      </c>
      <c r="K26" s="758">
        <f t="shared" si="0"/>
        <v>4.25</v>
      </c>
    </row>
    <row r="27" spans="1:11">
      <c r="A27" s="587"/>
      <c r="B27" s="591"/>
      <c r="C27" s="293"/>
      <c r="D27" s="294"/>
      <c r="F27" s="97">
        <f t="shared" si="1"/>
        <v>0</v>
      </c>
      <c r="G27" s="48">
        <f t="shared" si="2"/>
        <v>0</v>
      </c>
      <c r="H27" s="51">
        <f t="shared" si="3"/>
        <v>0</v>
      </c>
      <c r="I27" s="53">
        <f t="shared" si="4"/>
        <v>0</v>
      </c>
      <c r="K27" s="758">
        <f t="shared" si="0"/>
        <v>4.5</v>
      </c>
    </row>
    <row r="28" spans="1:11">
      <c r="A28" s="589"/>
      <c r="B28" s="590"/>
      <c r="C28" s="291"/>
      <c r="D28" s="292"/>
      <c r="F28" s="98">
        <f t="shared" si="1"/>
        <v>0</v>
      </c>
      <c r="G28" s="49">
        <f t="shared" si="2"/>
        <v>0</v>
      </c>
      <c r="H28" s="50">
        <f t="shared" si="3"/>
        <v>0</v>
      </c>
      <c r="I28" s="52">
        <f t="shared" si="4"/>
        <v>0</v>
      </c>
      <c r="K28" s="758">
        <f t="shared" si="0"/>
        <v>4.75</v>
      </c>
    </row>
    <row r="29" spans="1:11">
      <c r="A29" s="587"/>
      <c r="B29" s="591"/>
      <c r="C29" s="293"/>
      <c r="D29" s="294"/>
      <c r="F29" s="97">
        <f t="shared" si="1"/>
        <v>0</v>
      </c>
      <c r="G29" s="48">
        <f t="shared" si="2"/>
        <v>0</v>
      </c>
      <c r="H29" s="51">
        <f t="shared" si="3"/>
        <v>0</v>
      </c>
      <c r="I29" s="53">
        <f t="shared" si="4"/>
        <v>0</v>
      </c>
      <c r="K29" s="758">
        <f t="shared" si="0"/>
        <v>5</v>
      </c>
    </row>
    <row r="30" spans="1:11">
      <c r="A30" s="589"/>
      <c r="B30" s="590"/>
      <c r="C30" s="291"/>
      <c r="D30" s="292"/>
      <c r="F30" s="98">
        <f t="shared" si="1"/>
        <v>0</v>
      </c>
      <c r="G30" s="49">
        <f t="shared" si="2"/>
        <v>0</v>
      </c>
      <c r="H30" s="50">
        <f t="shared" si="3"/>
        <v>0</v>
      </c>
      <c r="I30" s="52">
        <f t="shared" si="4"/>
        <v>0</v>
      </c>
      <c r="K30" s="758">
        <f t="shared" si="0"/>
        <v>5.25</v>
      </c>
    </row>
    <row r="31" spans="1:11">
      <c r="A31" s="587"/>
      <c r="B31" s="591"/>
      <c r="C31" s="293"/>
      <c r="D31" s="294"/>
      <c r="F31" s="97">
        <f t="shared" si="1"/>
        <v>0</v>
      </c>
      <c r="G31" s="48">
        <f t="shared" si="2"/>
        <v>0</v>
      </c>
      <c r="H31" s="51">
        <f t="shared" si="3"/>
        <v>0</v>
      </c>
      <c r="I31" s="53">
        <f t="shared" si="4"/>
        <v>0</v>
      </c>
      <c r="K31" s="758">
        <f t="shared" si="0"/>
        <v>5.5</v>
      </c>
    </row>
    <row r="32" spans="1:11">
      <c r="A32" s="592"/>
      <c r="B32" s="593"/>
      <c r="C32" s="581"/>
      <c r="D32" s="582"/>
      <c r="F32" s="99">
        <f t="shared" si="1"/>
        <v>0</v>
      </c>
      <c r="G32" s="91">
        <f t="shared" si="2"/>
        <v>0</v>
      </c>
      <c r="H32" s="54">
        <f t="shared" si="3"/>
        <v>0</v>
      </c>
      <c r="I32" s="55">
        <f t="shared" si="4"/>
        <v>0</v>
      </c>
      <c r="K32" s="758">
        <f t="shared" si="0"/>
        <v>5.75</v>
      </c>
    </row>
    <row r="33" spans="1:11">
      <c r="A33" s="101"/>
      <c r="B33" s="348"/>
      <c r="C33" s="348"/>
      <c r="D33" s="349"/>
      <c r="E33" s="350"/>
      <c r="F33" s="101"/>
      <c r="G33" s="351"/>
      <c r="H33" s="352"/>
      <c r="I33" s="353"/>
      <c r="K33" s="758">
        <f t="shared" si="0"/>
        <v>6</v>
      </c>
    </row>
    <row r="34" spans="1:11" s="350" customFormat="1">
      <c r="A34" s="10"/>
      <c r="B34" s="8"/>
      <c r="C34" s="8"/>
      <c r="D34" s="8"/>
      <c r="E34" s="154"/>
      <c r="F34" s="2"/>
      <c r="G34" s="2"/>
      <c r="H34" s="2"/>
      <c r="I34" s="2"/>
      <c r="K34" s="347"/>
    </row>
    <row r="35" spans="1:11" ht="14.45" customHeight="1">
      <c r="A35" s="931" t="s">
        <v>125</v>
      </c>
      <c r="B35" s="966"/>
      <c r="C35" s="966"/>
      <c r="D35" s="932"/>
      <c r="E35" s="154"/>
      <c r="K35" s="5"/>
    </row>
    <row r="36" spans="1:11">
      <c r="A36" s="193" t="s">
        <v>95</v>
      </c>
      <c r="B36" s="194" t="s">
        <v>13</v>
      </c>
      <c r="C36" s="195" t="s">
        <v>14</v>
      </c>
      <c r="D36" s="196" t="s">
        <v>15</v>
      </c>
      <c r="E36" s="154"/>
      <c r="K36" s="5"/>
    </row>
    <row r="37" spans="1:11">
      <c r="A37" s="57" t="s">
        <v>18</v>
      </c>
      <c r="B37" s="419">
        <f>IFERROR(LOGEST(G13:G32,$K14:$K33)-1,0)</f>
        <v>0</v>
      </c>
      <c r="C37" s="420">
        <f>IFERROR(LOGEST(H13:H32,$K14:$K33)-1,0)</f>
        <v>0</v>
      </c>
      <c r="D37" s="200">
        <f>IFERROR(LOGEST(I13:I32,$K14:$K33)-1,0)</f>
        <v>0</v>
      </c>
    </row>
    <row r="38" spans="1:11">
      <c r="A38" s="18" t="s">
        <v>19</v>
      </c>
      <c r="B38" s="20">
        <f>IFERROR(LOGEST(G17:G32,$K18:$K33)-1,0)</f>
        <v>0</v>
      </c>
      <c r="C38" s="21">
        <f>IFERROR(LOGEST(H17:H32,$K18:$K33)-1,0)</f>
        <v>0</v>
      </c>
      <c r="D38" s="22">
        <f>IFERROR(LOGEST(I17:I32,$K18:$K33)-1,0)</f>
        <v>0</v>
      </c>
    </row>
    <row r="39" spans="1:11">
      <c r="A39" s="57" t="s">
        <v>20</v>
      </c>
      <c r="B39" s="56">
        <f>IFERROR(LOGEST(G21:G32,$K22:$K33)-1,0)</f>
        <v>0</v>
      </c>
      <c r="C39" s="59">
        <f>IFERROR(LOGEST(H21:H32,$K22:$K33)-1,0)</f>
        <v>0</v>
      </c>
      <c r="D39" s="60">
        <f>IFERROR(LOGEST(I21:I32,$K22:$K33)-1,0)</f>
        <v>0</v>
      </c>
    </row>
    <row r="40" spans="1:11">
      <c r="A40" s="18" t="s">
        <v>21</v>
      </c>
      <c r="B40" s="20">
        <f>IFERROR(LOGEST(G25:G32,$K26:$K33)-1,0)</f>
        <v>0</v>
      </c>
      <c r="C40" s="21">
        <f>IFERROR(LOGEST(H25:H32,$K26:$K33)-1,0)</f>
        <v>0</v>
      </c>
      <c r="D40" s="22">
        <f>IFERROR(LOGEST(I25:I32,$K26:$K33)-1,0)</f>
        <v>0</v>
      </c>
    </row>
    <row r="41" spans="1:11">
      <c r="A41" s="57" t="s">
        <v>34</v>
      </c>
      <c r="B41" s="56">
        <f>IFERROR(LOGEST(G27:G32,$K28:$K33)-1,0)</f>
        <v>0</v>
      </c>
      <c r="C41" s="59">
        <f>IFERROR(LOGEST(H27:H32,$K28:$K33)-1,0)</f>
        <v>0</v>
      </c>
      <c r="D41" s="60">
        <f>IFERROR(LOGEST(I27:I32,$K28:$K33)-1,0)</f>
        <v>0</v>
      </c>
    </row>
    <row r="42" spans="1:11">
      <c r="A42" s="197" t="s">
        <v>24</v>
      </c>
      <c r="B42" s="91">
        <f>IFERROR(LOGEST(G29:G32,$K30:$K33)-1,0)</f>
        <v>0</v>
      </c>
      <c r="C42" s="83">
        <f>IFERROR(LOGEST(H29:H32,$K30:$K33)-1,0)</f>
        <v>0</v>
      </c>
      <c r="D42" s="23">
        <f>IFERROR(LOGEST(I29:I32,$K30:$K33)-1,0)</f>
        <v>0</v>
      </c>
    </row>
    <row r="44" spans="1:11">
      <c r="A44" s="931" t="s">
        <v>10</v>
      </c>
      <c r="B44" s="966"/>
      <c r="C44" s="966"/>
      <c r="D44" s="932"/>
    </row>
    <row r="45" spans="1:11">
      <c r="A45" s="193" t="s">
        <v>95</v>
      </c>
      <c r="B45" s="194" t="s">
        <v>13</v>
      </c>
      <c r="C45" s="195" t="s">
        <v>14</v>
      </c>
      <c r="D45" s="196" t="s">
        <v>15</v>
      </c>
      <c r="E45" s="6"/>
    </row>
    <row r="46" spans="1:11">
      <c r="A46" s="11" t="s">
        <v>11</v>
      </c>
      <c r="B46" s="295"/>
      <c r="C46" s="296"/>
      <c r="D46" s="810">
        <f>(1+B46)*(1+C46)-1</f>
        <v>0</v>
      </c>
      <c r="E46" s="143"/>
    </row>
    <row r="47" spans="1:11">
      <c r="A47" s="583" t="s">
        <v>12</v>
      </c>
      <c r="B47" s="584"/>
      <c r="C47" s="585"/>
      <c r="D47" s="811">
        <f>(1+B47)*(1+C47)-1</f>
        <v>0</v>
      </c>
    </row>
    <row r="49" spans="1:9">
      <c r="A49" s="850" t="s">
        <v>229</v>
      </c>
      <c r="B49" s="851"/>
      <c r="C49" s="851"/>
      <c r="D49" s="852"/>
      <c r="F49" s="132"/>
      <c r="G49" s="132"/>
      <c r="H49" s="132"/>
      <c r="I49" s="132"/>
    </row>
    <row r="50" spans="1:9">
      <c r="A50" s="934"/>
      <c r="B50" s="935"/>
      <c r="C50" s="935"/>
      <c r="D50" s="936"/>
      <c r="F50" s="132"/>
      <c r="G50" s="132"/>
      <c r="H50" s="132"/>
      <c r="I50" s="132"/>
    </row>
    <row r="51" spans="1:9">
      <c r="A51" s="934"/>
      <c r="B51" s="935"/>
      <c r="C51" s="935"/>
      <c r="D51" s="936"/>
      <c r="F51" s="75"/>
      <c r="G51" s="75"/>
      <c r="H51" s="75"/>
      <c r="I51" s="75"/>
    </row>
    <row r="52" spans="1:9">
      <c r="A52" s="934"/>
      <c r="B52" s="935"/>
      <c r="C52" s="935"/>
      <c r="D52" s="936"/>
      <c r="F52" s="75"/>
      <c r="G52" s="75"/>
      <c r="H52" s="75"/>
      <c r="I52" s="75"/>
    </row>
    <row r="53" spans="1:9">
      <c r="A53" s="856"/>
      <c r="B53" s="857"/>
      <c r="C53" s="857"/>
      <c r="D53" s="858"/>
      <c r="F53" s="75"/>
      <c r="G53" s="75"/>
      <c r="H53" s="75"/>
      <c r="I53" s="75"/>
    </row>
    <row r="54" spans="1:9">
      <c r="A54" s="859"/>
      <c r="B54" s="860"/>
      <c r="C54" s="860"/>
      <c r="D54" s="861"/>
      <c r="F54" s="75"/>
      <c r="G54" s="75"/>
      <c r="H54" s="75"/>
      <c r="I54" s="75"/>
    </row>
    <row r="55" spans="1:9">
      <c r="A55" s="859"/>
      <c r="B55" s="860"/>
      <c r="C55" s="860"/>
      <c r="D55" s="861"/>
      <c r="F55" s="75"/>
      <c r="G55" s="75"/>
      <c r="H55" s="75"/>
      <c r="I55" s="75"/>
    </row>
    <row r="56" spans="1:9">
      <c r="A56" s="859"/>
      <c r="B56" s="860"/>
      <c r="C56" s="860"/>
      <c r="D56" s="861"/>
      <c r="F56" s="133"/>
      <c r="G56" s="133"/>
      <c r="H56" s="133"/>
      <c r="I56" s="75"/>
    </row>
    <row r="57" spans="1:9">
      <c r="A57" s="862"/>
      <c r="B57" s="863"/>
      <c r="C57" s="863"/>
      <c r="D57" s="864"/>
      <c r="F57" s="132"/>
      <c r="G57" s="132"/>
      <c r="H57" s="132"/>
      <c r="I57" s="75"/>
    </row>
    <row r="58" spans="1:9">
      <c r="F58" s="132"/>
      <c r="G58" s="132"/>
      <c r="H58" s="132"/>
      <c r="I58" s="75"/>
    </row>
    <row r="59" spans="1:9">
      <c r="F59" s="132"/>
      <c r="G59" s="132"/>
      <c r="H59" s="132"/>
      <c r="I59" s="75"/>
    </row>
    <row r="60" spans="1:9">
      <c r="F60" s="132"/>
      <c r="G60" s="132"/>
      <c r="H60" s="132"/>
      <c r="I60" s="75"/>
    </row>
    <row r="61" spans="1:9">
      <c r="F61" s="132"/>
      <c r="G61" s="132"/>
      <c r="H61" s="132"/>
      <c r="I61" s="75"/>
    </row>
    <row r="62" spans="1:9">
      <c r="F62" s="132"/>
      <c r="G62" s="132"/>
      <c r="H62" s="132"/>
      <c r="I62" s="75"/>
    </row>
    <row r="63" spans="1:9">
      <c r="F63" s="132"/>
      <c r="G63" s="132"/>
      <c r="H63" s="132"/>
      <c r="I63" s="75"/>
    </row>
    <row r="64" spans="1:9">
      <c r="F64" s="132"/>
      <c r="G64" s="132"/>
      <c r="H64" s="132"/>
      <c r="I64" s="75"/>
    </row>
    <row r="65" spans="6:9">
      <c r="F65" s="132"/>
      <c r="G65" s="132"/>
      <c r="H65" s="132"/>
      <c r="I65" s="75"/>
    </row>
    <row r="66" spans="6:9">
      <c r="F66" s="132"/>
      <c r="G66" s="132"/>
      <c r="H66" s="132"/>
      <c r="I66" s="75"/>
    </row>
    <row r="67" spans="6:9">
      <c r="F67" s="132"/>
      <c r="G67" s="132"/>
      <c r="H67" s="132"/>
      <c r="I67" s="75"/>
    </row>
    <row r="68" spans="6:9">
      <c r="F68" s="8"/>
      <c r="G68" s="8"/>
      <c r="H68" s="8"/>
      <c r="I68" s="8"/>
    </row>
    <row r="69" spans="6:9">
      <c r="F69" s="8"/>
      <c r="G69" s="8"/>
      <c r="H69" s="8"/>
      <c r="I69" s="8"/>
    </row>
    <row r="70" spans="6:9">
      <c r="F70" s="8"/>
      <c r="G70" s="8"/>
      <c r="H70" s="8"/>
      <c r="I70" s="8"/>
    </row>
  </sheetData>
  <sheetProtection sheet="1" objects="1" scenarios="1"/>
  <mergeCells count="7">
    <mergeCell ref="A4:C4"/>
    <mergeCell ref="A53:D57"/>
    <mergeCell ref="A44:D44"/>
    <mergeCell ref="A7:D7"/>
    <mergeCell ref="F7:I7"/>
    <mergeCell ref="A35:D35"/>
    <mergeCell ref="A49:D52"/>
  </mergeCells>
  <conditionalFormatting sqref="B46:C47 A9:D32">
    <cfRule type="expression" dxfId="46" priority="13">
      <formula>A9=""</formula>
    </cfRule>
  </conditionalFormatting>
  <conditionalFormatting sqref="A53">
    <cfRule type="expression" dxfId="45" priority="10">
      <formula>$A$53=""</formula>
    </cfRule>
  </conditionalFormatting>
  <conditionalFormatting sqref="F12 F14 F16 F18 F20 F22 F24 F26 F28 F30 F32">
    <cfRule type="cellIs" dxfId="44" priority="9" operator="equal">
      <formula>0</formula>
    </cfRule>
  </conditionalFormatting>
  <conditionalFormatting sqref="F13 F15 F17 F19 F21 F23 F25 F27 F29 F31">
    <cfRule type="cellIs" dxfId="43" priority="8" operator="equal">
      <formula>0</formula>
    </cfRule>
  </conditionalFormatting>
  <conditionalFormatting sqref="A9:A32">
    <cfRule type="cellIs" dxfId="42" priority="5" operator="equal">
      <formula>""""""</formula>
    </cfRule>
  </conditionalFormatting>
  <conditionalFormatting sqref="D46:D47">
    <cfRule type="cellIs" dxfId="41" priority="2" operator="equal">
      <formula>0</formula>
    </cfRule>
  </conditionalFormatting>
  <conditionalFormatting sqref="I4:I5">
    <cfRule type="cellIs" dxfId="40" priority="1" operator="equal">
      <formula>""</formula>
    </cfRule>
  </conditionalFormatting>
  <dataValidations count="1">
    <dataValidation type="list" allowBlank="1" showInputMessage="1" sqref="I5">
      <formula1>$J$5:$J$10</formula1>
    </dataValidation>
  </dataValidations>
  <printOptions horizontalCentered="1"/>
  <pageMargins left="0.4" right="0.4" top="0.5" bottom="0.25" header="0.3" footer="0.3"/>
  <pageSetup scale="84" fitToHeight="2" orientation="portrait" r:id="rId1"/>
  <headerFooter>
    <oddFooter>&amp;LEdition 05/12&amp;RPage &amp;P of &amp;N</oddFooter>
  </headerFooter>
  <ignoredErrors>
    <ignoredError sqref="J38 J37 G12:H32" formulaRange="1"/>
  </ignoredErrors>
  <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1:H20"/>
  <sheetViews>
    <sheetView showGridLines="0" zoomScaleNormal="100" zoomScaleSheetLayoutView="100" workbookViewId="0">
      <selection activeCell="B9" sqref="B9"/>
    </sheetView>
  </sheetViews>
  <sheetFormatPr defaultRowHeight="15"/>
  <cols>
    <col min="1" max="1" width="45.5703125" customWidth="1"/>
    <col min="2" max="2" width="9.7109375" customWidth="1"/>
    <col min="3" max="3" width="15.28515625" customWidth="1"/>
    <col min="4" max="4" width="13.7109375" customWidth="1"/>
    <col min="7" max="8" width="8.85546875" hidden="1" customWidth="1"/>
  </cols>
  <sheetData>
    <row r="1" spans="1:4" s="14" customFormat="1" ht="18.75">
      <c r="A1" s="370" t="s">
        <v>5</v>
      </c>
      <c r="D1" s="81" t="s">
        <v>280</v>
      </c>
    </row>
    <row r="2" spans="1:4" s="14" customFormat="1" ht="18.75">
      <c r="A2" s="619" t="s">
        <v>7</v>
      </c>
    </row>
    <row r="3" spans="1:4" s="14" customFormat="1">
      <c r="A3" s="90"/>
    </row>
    <row r="4" spans="1:4" s="14" customFormat="1" ht="15.75">
      <c r="A4" s="636" t="s">
        <v>242</v>
      </c>
      <c r="B4" s="179"/>
      <c r="C4" s="113" t="s">
        <v>59</v>
      </c>
      <c r="D4" s="727"/>
    </row>
    <row r="5" spans="1:4">
      <c r="C5" s="113"/>
      <c r="D5" s="452"/>
    </row>
    <row r="6" spans="1:4">
      <c r="D6" s="75"/>
    </row>
    <row r="8" spans="1:4" s="203" customFormat="1">
      <c r="A8" s="618" t="s">
        <v>124</v>
      </c>
      <c r="B8" s="624" t="s">
        <v>123</v>
      </c>
    </row>
    <row r="9" spans="1:4">
      <c r="A9" s="199" t="s">
        <v>261</v>
      </c>
      <c r="B9" s="297"/>
    </row>
    <row r="11" spans="1:4" ht="14.45" customHeight="1">
      <c r="A11" s="850" t="s">
        <v>219</v>
      </c>
      <c r="B11" s="851"/>
      <c r="C11" s="851"/>
      <c r="D11" s="852"/>
    </row>
    <row r="12" spans="1:4">
      <c r="A12" s="853"/>
      <c r="B12" s="854"/>
      <c r="C12" s="854"/>
      <c r="D12" s="855"/>
    </row>
    <row r="14" spans="1:4">
      <c r="A14" s="980" t="s">
        <v>154</v>
      </c>
      <c r="B14" s="922"/>
      <c r="C14" s="922"/>
      <c r="D14" s="923"/>
    </row>
    <row r="15" spans="1:4">
      <c r="A15" s="981"/>
      <c r="B15" s="982"/>
      <c r="C15" s="982"/>
      <c r="D15" s="983"/>
    </row>
    <row r="16" spans="1:4">
      <c r="A16" s="856"/>
      <c r="B16" s="857"/>
      <c r="C16" s="857"/>
      <c r="D16" s="858"/>
    </row>
    <row r="17" spans="1:4">
      <c r="A17" s="859"/>
      <c r="B17" s="860"/>
      <c r="C17" s="860"/>
      <c r="D17" s="861"/>
    </row>
    <row r="18" spans="1:4">
      <c r="A18" s="859"/>
      <c r="B18" s="860"/>
      <c r="C18" s="860"/>
      <c r="D18" s="861"/>
    </row>
    <row r="19" spans="1:4">
      <c r="A19" s="859"/>
      <c r="B19" s="860"/>
      <c r="C19" s="860"/>
      <c r="D19" s="861"/>
    </row>
    <row r="20" spans="1:4">
      <c r="A20" s="862"/>
      <c r="B20" s="863"/>
      <c r="C20" s="863"/>
      <c r="D20" s="864"/>
    </row>
  </sheetData>
  <sheetProtection sheet="1" objects="1" scenarios="1"/>
  <mergeCells count="3">
    <mergeCell ref="A11:D12"/>
    <mergeCell ref="A14:D15"/>
    <mergeCell ref="A16:D20"/>
  </mergeCells>
  <conditionalFormatting sqref="B9">
    <cfRule type="expression" dxfId="39" priority="9">
      <formula>$B$9=""</formula>
    </cfRule>
  </conditionalFormatting>
  <conditionalFormatting sqref="A16">
    <cfRule type="expression" dxfId="38" priority="2">
      <formula>$A$16=""</formula>
    </cfRule>
  </conditionalFormatting>
  <conditionalFormatting sqref="D4">
    <cfRule type="cellIs" dxfId="37" priority="1" operator="equal">
      <formula>""</formula>
    </cfRule>
  </conditionalFormatting>
  <printOptions horizontalCentered="1"/>
  <pageMargins left="0.5" right="0.5" top="0.5" bottom="0.5" header="0.3" footer="0.3"/>
  <pageSetup orientation="portrait" r:id="rId1"/>
  <headerFooter>
    <oddFooter>&amp;LEdition 05/12&amp;RPage &amp;P of &amp;N</oddFooter>
  </headerFooter>
</worksheet>
</file>

<file path=xl/worksheets/sheet14.xml><?xml version="1.0" encoding="utf-8"?>
<worksheet xmlns="http://schemas.openxmlformats.org/spreadsheetml/2006/main" xmlns:r="http://schemas.openxmlformats.org/officeDocument/2006/relationships">
  <sheetPr codeName="Sheet18">
    <pageSetUpPr fitToPage="1"/>
  </sheetPr>
  <dimension ref="A1:H61"/>
  <sheetViews>
    <sheetView showGridLines="0" zoomScaleNormal="100" zoomScaleSheetLayoutView="100" workbookViewId="0">
      <selection activeCell="F4" sqref="F4"/>
    </sheetView>
  </sheetViews>
  <sheetFormatPr defaultColWidth="8.85546875" defaultRowHeight="15"/>
  <cols>
    <col min="1" max="1" width="4" style="441" customWidth="1"/>
    <col min="2" max="2" width="16" style="441" customWidth="1"/>
    <col min="3" max="3" width="5.7109375" style="441" customWidth="1"/>
    <col min="4" max="4" width="30.7109375" style="441" customWidth="1"/>
    <col min="5" max="6" width="17.140625" style="441" customWidth="1"/>
    <col min="7" max="16384" width="8.85546875" style="198"/>
  </cols>
  <sheetData>
    <row r="1" spans="1:8" ht="18.75">
      <c r="A1" s="370" t="s">
        <v>5</v>
      </c>
      <c r="B1" s="370"/>
      <c r="F1" s="81" t="s">
        <v>281</v>
      </c>
      <c r="G1" s="441"/>
      <c r="H1" s="441"/>
    </row>
    <row r="2" spans="1:8" ht="18.75">
      <c r="A2" s="619" t="s">
        <v>7</v>
      </c>
      <c r="B2" s="370"/>
      <c r="G2" s="441"/>
      <c r="H2" s="441"/>
    </row>
    <row r="3" spans="1:8">
      <c r="A3" s="93"/>
      <c r="B3" s="93"/>
      <c r="G3" s="441"/>
      <c r="H3" s="441"/>
    </row>
    <row r="4" spans="1:8" ht="15.75">
      <c r="A4" s="986" t="s">
        <v>288</v>
      </c>
      <c r="B4" s="920"/>
      <c r="C4" s="911"/>
      <c r="D4" s="104"/>
      <c r="E4" s="782" t="s">
        <v>59</v>
      </c>
      <c r="F4" s="765"/>
      <c r="G4" s="441"/>
      <c r="H4" s="441"/>
    </row>
    <row r="5" spans="1:8">
      <c r="F5" s="462"/>
      <c r="G5" s="441"/>
      <c r="H5" s="441"/>
    </row>
    <row r="6" spans="1:8">
      <c r="B6" s="96"/>
      <c r="G6" s="441"/>
      <c r="H6" s="441"/>
    </row>
    <row r="7" spans="1:8">
      <c r="B7" s="96"/>
      <c r="G7" s="441"/>
      <c r="H7" s="441"/>
    </row>
    <row r="8" spans="1:8">
      <c r="A8" s="761"/>
      <c r="B8" s="918"/>
      <c r="C8" s="918"/>
      <c r="D8" s="919"/>
      <c r="E8" s="457" t="s">
        <v>123</v>
      </c>
      <c r="F8" s="457"/>
      <c r="G8" s="441"/>
      <c r="H8" s="441"/>
    </row>
    <row r="9" spans="1:8" s="441" customFormat="1">
      <c r="A9" s="454" t="s">
        <v>124</v>
      </c>
      <c r="B9" s="454"/>
      <c r="C9" s="455"/>
      <c r="D9" s="455"/>
      <c r="E9" s="456" t="s">
        <v>234</v>
      </c>
      <c r="F9" s="456" t="s">
        <v>235</v>
      </c>
    </row>
    <row r="10" spans="1:8">
      <c r="A10" s="783">
        <f>-1</f>
        <v>-1</v>
      </c>
      <c r="B10" s="788" t="s">
        <v>128</v>
      </c>
      <c r="C10" s="594"/>
      <c r="D10" s="594"/>
      <c r="E10" s="595"/>
      <c r="F10" s="298"/>
      <c r="G10" s="441"/>
      <c r="H10" s="441"/>
    </row>
    <row r="11" spans="1:8">
      <c r="A11" s="784">
        <f>A10-1</f>
        <v>-2</v>
      </c>
      <c r="B11" s="789" t="s">
        <v>129</v>
      </c>
      <c r="C11" s="596"/>
      <c r="D11" s="596"/>
      <c r="E11" s="597"/>
      <c r="F11" s="299"/>
      <c r="G11" s="441"/>
      <c r="H11" s="441"/>
    </row>
    <row r="12" spans="1:8">
      <c r="A12" s="785">
        <f>A11-1</f>
        <v>-3</v>
      </c>
      <c r="B12" s="790" t="s">
        <v>130</v>
      </c>
      <c r="C12" s="598"/>
      <c r="D12" s="598"/>
      <c r="E12" s="79">
        <f>E11*E10</f>
        <v>0</v>
      </c>
      <c r="F12" s="60">
        <f>F11*F10</f>
        <v>0</v>
      </c>
      <c r="G12" s="441"/>
      <c r="H12" s="441"/>
    </row>
    <row r="13" spans="1:8" ht="15" customHeight="1">
      <c r="A13" s="784">
        <f t="shared" ref="A13:A25" si="0">A12-1</f>
        <v>-4</v>
      </c>
      <c r="B13" s="789" t="s">
        <v>131</v>
      </c>
      <c r="C13" s="596"/>
      <c r="D13" s="596"/>
      <c r="E13" s="599"/>
      <c r="F13" s="300"/>
      <c r="G13" s="441"/>
      <c r="H13" s="441"/>
    </row>
    <row r="14" spans="1:8">
      <c r="A14" s="786">
        <f t="shared" si="0"/>
        <v>-5</v>
      </c>
      <c r="B14" s="790" t="s">
        <v>132</v>
      </c>
      <c r="C14" s="598"/>
      <c r="D14" s="598"/>
      <c r="E14" s="600"/>
      <c r="F14" s="305"/>
      <c r="G14" s="441"/>
      <c r="H14" s="441"/>
    </row>
    <row r="15" spans="1:8">
      <c r="A15" s="784">
        <f t="shared" si="0"/>
        <v>-6</v>
      </c>
      <c r="B15" s="789" t="s">
        <v>133</v>
      </c>
      <c r="C15" s="596"/>
      <c r="D15" s="596"/>
      <c r="E15" s="601">
        <f>E13*(1-E14)</f>
        <v>0</v>
      </c>
      <c r="F15" s="201">
        <f>F13*(1-F14)</f>
        <v>0</v>
      </c>
      <c r="G15" s="441"/>
      <c r="H15" s="441"/>
    </row>
    <row r="16" spans="1:8">
      <c r="A16" s="785">
        <f t="shared" si="0"/>
        <v>-7</v>
      </c>
      <c r="B16" s="790" t="s">
        <v>134</v>
      </c>
      <c r="C16" s="598"/>
      <c r="D16" s="598"/>
      <c r="E16" s="602">
        <f>E12-E15</f>
        <v>0</v>
      </c>
      <c r="F16" s="202">
        <f>F12-F15</f>
        <v>0</v>
      </c>
      <c r="G16" s="441"/>
      <c r="H16" s="441"/>
    </row>
    <row r="17" spans="1:8">
      <c r="A17" s="787">
        <f t="shared" si="0"/>
        <v>-8</v>
      </c>
      <c r="B17" s="789" t="s">
        <v>135</v>
      </c>
      <c r="C17" s="596"/>
      <c r="D17" s="596"/>
      <c r="E17" s="603"/>
      <c r="F17" s="301"/>
      <c r="G17" s="441"/>
      <c r="H17" s="441"/>
    </row>
    <row r="18" spans="1:8">
      <c r="A18" s="785">
        <f t="shared" si="0"/>
        <v>-9</v>
      </c>
      <c r="B18" s="790" t="s">
        <v>136</v>
      </c>
      <c r="C18" s="598"/>
      <c r="D18" s="598"/>
      <c r="E18" s="604"/>
      <c r="F18" s="302"/>
      <c r="G18" s="441"/>
      <c r="H18" s="441"/>
    </row>
    <row r="19" spans="1:8">
      <c r="A19" s="787">
        <f t="shared" si="0"/>
        <v>-10</v>
      </c>
      <c r="B19" s="789" t="s">
        <v>137</v>
      </c>
      <c r="C19" s="596"/>
      <c r="D19" s="596"/>
      <c r="E19" s="603"/>
      <c r="F19" s="301"/>
      <c r="G19" s="441"/>
      <c r="H19" s="441"/>
    </row>
    <row r="20" spans="1:8">
      <c r="A20" s="786">
        <f t="shared" si="0"/>
        <v>-11</v>
      </c>
      <c r="B20" s="790" t="s">
        <v>138</v>
      </c>
      <c r="C20" s="598"/>
      <c r="D20" s="598"/>
      <c r="E20" s="605">
        <f>IFERROR(E17/AVERAGE(E18:E19),1)</f>
        <v>1</v>
      </c>
      <c r="F20" s="204">
        <f>IFERROR(F17/AVERAGE(F18:F19),1)</f>
        <v>1</v>
      </c>
      <c r="G20" s="441"/>
      <c r="H20" s="441"/>
    </row>
    <row r="21" spans="1:8">
      <c r="A21" s="784">
        <f t="shared" si="0"/>
        <v>-12</v>
      </c>
      <c r="B21" s="789" t="s">
        <v>121</v>
      </c>
      <c r="C21" s="596"/>
      <c r="D21" s="596"/>
      <c r="E21" s="606"/>
      <c r="F21" s="303"/>
      <c r="G21" s="441"/>
      <c r="H21" s="441"/>
    </row>
    <row r="22" spans="1:8" ht="28.9" customHeight="1">
      <c r="A22" s="786">
        <f t="shared" si="0"/>
        <v>-13</v>
      </c>
      <c r="B22" s="987" t="s">
        <v>145</v>
      </c>
      <c r="C22" s="988"/>
      <c r="D22" s="988"/>
      <c r="E22" s="607"/>
      <c r="F22" s="304"/>
      <c r="G22" s="441"/>
      <c r="H22" s="441"/>
    </row>
    <row r="23" spans="1:8" ht="28.9" customHeight="1">
      <c r="A23" s="784">
        <f t="shared" si="0"/>
        <v>-14</v>
      </c>
      <c r="B23" s="989" t="s">
        <v>146</v>
      </c>
      <c r="C23" s="990"/>
      <c r="D23" s="990"/>
      <c r="E23" s="599"/>
      <c r="F23" s="300"/>
      <c r="G23" s="441"/>
      <c r="H23" s="441"/>
    </row>
    <row r="24" spans="1:8">
      <c r="A24" s="786">
        <f t="shared" si="0"/>
        <v>-15</v>
      </c>
      <c r="B24" s="791" t="s">
        <v>139</v>
      </c>
      <c r="C24" s="598"/>
      <c r="D24" s="598"/>
      <c r="E24" s="600"/>
      <c r="F24" s="305"/>
      <c r="G24" s="441"/>
      <c r="H24" s="441"/>
    </row>
    <row r="25" spans="1:8">
      <c r="A25" s="793">
        <f t="shared" si="0"/>
        <v>-16</v>
      </c>
      <c r="B25" s="792" t="s">
        <v>286</v>
      </c>
      <c r="C25" s="608"/>
      <c r="D25" s="608"/>
      <c r="E25" s="213">
        <f>IFERROR(((E16/E21)-E22*(1-E14)-E23*(1-E24))/(1-E24),0)</f>
        <v>0</v>
      </c>
      <c r="F25" s="23">
        <f>IFERROR(((F16/F21)-F22*(1-F14)-F23*(1-F24))/(1-F24),0)</f>
        <v>0</v>
      </c>
      <c r="G25" s="441"/>
      <c r="H25" s="441"/>
    </row>
    <row r="26" spans="1:8">
      <c r="A26" s="536"/>
      <c r="B26" s="75"/>
      <c r="C26" s="75"/>
      <c r="D26" s="75"/>
      <c r="E26" s="798"/>
      <c r="F26" s="799"/>
      <c r="G26" s="441"/>
      <c r="H26" s="441"/>
    </row>
    <row r="27" spans="1:8">
      <c r="A27" s="803">
        <f>A25-1</f>
        <v>-17</v>
      </c>
      <c r="B27" s="804" t="s">
        <v>120</v>
      </c>
      <c r="C27" s="804"/>
      <c r="D27" s="805"/>
      <c r="E27" s="306"/>
      <c r="F27" s="306"/>
      <c r="G27" s="441"/>
      <c r="H27" s="441"/>
    </row>
    <row r="28" spans="1:8" ht="14.45" customHeight="1">
      <c r="A28" s="806">
        <f>A27-1</f>
        <v>-18</v>
      </c>
      <c r="B28" s="807" t="s">
        <v>147</v>
      </c>
      <c r="C28" s="807"/>
      <c r="D28" s="808"/>
      <c r="E28" s="307"/>
      <c r="F28" s="307"/>
      <c r="G28" s="441"/>
      <c r="H28" s="441"/>
    </row>
    <row r="29" spans="1:8">
      <c r="A29" s="536"/>
      <c r="B29" s="800"/>
      <c r="C29" s="75"/>
      <c r="D29" s="75"/>
      <c r="E29" s="75"/>
      <c r="F29" s="801"/>
      <c r="G29" s="441"/>
      <c r="H29" s="441"/>
    </row>
    <row r="30" spans="1:8" ht="14.45" customHeight="1">
      <c r="A30" s="794">
        <f>A28-1</f>
        <v>-19</v>
      </c>
      <c r="B30" s="851" t="s">
        <v>163</v>
      </c>
      <c r="C30" s="851"/>
      <c r="D30" s="851"/>
      <c r="E30" s="851"/>
      <c r="F30" s="852"/>
      <c r="G30" s="441"/>
      <c r="H30" s="441"/>
    </row>
    <row r="31" spans="1:8">
      <c r="A31" s="795"/>
      <c r="B31" s="854"/>
      <c r="C31" s="854"/>
      <c r="D31" s="854"/>
      <c r="E31" s="854"/>
      <c r="F31" s="855"/>
      <c r="G31" s="441"/>
      <c r="H31" s="441"/>
    </row>
    <row r="32" spans="1:8">
      <c r="A32" s="797"/>
      <c r="B32" s="802"/>
      <c r="C32" s="75"/>
      <c r="D32" s="75"/>
      <c r="E32" s="75"/>
      <c r="F32" s="801"/>
      <c r="G32" s="441"/>
      <c r="H32" s="441"/>
    </row>
    <row r="33" spans="1:8">
      <c r="A33" s="809">
        <f>A30-1</f>
        <v>-20</v>
      </c>
      <c r="B33" s="796" t="s">
        <v>148</v>
      </c>
      <c r="C33" s="762"/>
      <c r="D33" s="762"/>
      <c r="E33" s="762"/>
      <c r="F33" s="763"/>
      <c r="G33" s="441"/>
      <c r="H33" s="441"/>
    </row>
    <row r="34" spans="1:8">
      <c r="A34" s="797"/>
      <c r="B34" s="857"/>
      <c r="C34" s="984"/>
      <c r="D34" s="984"/>
      <c r="E34" s="984"/>
      <c r="F34" s="985"/>
      <c r="G34" s="441"/>
      <c r="H34" s="441"/>
    </row>
    <row r="35" spans="1:8">
      <c r="A35" s="797"/>
      <c r="B35" s="982"/>
      <c r="C35" s="982"/>
      <c r="D35" s="982"/>
      <c r="E35" s="982"/>
      <c r="F35" s="983"/>
      <c r="G35" s="441"/>
      <c r="H35" s="441"/>
    </row>
    <row r="36" spans="1:8">
      <c r="A36" s="797"/>
      <c r="B36" s="982"/>
      <c r="C36" s="982"/>
      <c r="D36" s="982"/>
      <c r="E36" s="982"/>
      <c r="F36" s="983"/>
      <c r="G36" s="441"/>
      <c r="H36" s="441"/>
    </row>
    <row r="37" spans="1:8">
      <c r="A37" s="797"/>
      <c r="B37" s="982"/>
      <c r="C37" s="982"/>
      <c r="D37" s="982"/>
      <c r="E37" s="982"/>
      <c r="F37" s="983"/>
      <c r="G37" s="441"/>
      <c r="H37" s="441"/>
    </row>
    <row r="38" spans="1:8">
      <c r="A38" s="797"/>
      <c r="B38" s="982"/>
      <c r="C38" s="982"/>
      <c r="D38" s="982"/>
      <c r="E38" s="982"/>
      <c r="F38" s="983"/>
      <c r="G38" s="441"/>
      <c r="H38" s="441"/>
    </row>
    <row r="39" spans="1:8">
      <c r="A39" s="797"/>
      <c r="B39" s="982"/>
      <c r="C39" s="982"/>
      <c r="D39" s="982"/>
      <c r="E39" s="982"/>
      <c r="F39" s="983"/>
      <c r="G39" s="441"/>
      <c r="H39" s="441"/>
    </row>
    <row r="40" spans="1:8">
      <c r="A40" s="797"/>
      <c r="B40" s="982"/>
      <c r="C40" s="982"/>
      <c r="D40" s="982"/>
      <c r="E40" s="982"/>
      <c r="F40" s="983"/>
      <c r="G40" s="441"/>
      <c r="H40" s="441"/>
    </row>
    <row r="41" spans="1:8">
      <c r="A41" s="795"/>
      <c r="B41" s="925"/>
      <c r="C41" s="925"/>
      <c r="D41" s="925"/>
      <c r="E41" s="925"/>
      <c r="F41" s="926"/>
      <c r="G41" s="441"/>
      <c r="H41" s="441"/>
    </row>
    <row r="42" spans="1:8">
      <c r="A42" s="70"/>
      <c r="B42" s="96"/>
      <c r="G42" s="441"/>
      <c r="H42" s="441"/>
    </row>
    <row r="43" spans="1:8" ht="12" customHeight="1">
      <c r="A43" s="146" t="s">
        <v>118</v>
      </c>
      <c r="B43" s="89"/>
      <c r="C43" s="89"/>
      <c r="D43" s="89"/>
      <c r="E43" s="89"/>
      <c r="F43" s="89"/>
      <c r="G43" s="441"/>
      <c r="H43" s="441"/>
    </row>
    <row r="44" spans="1:8" ht="12" customHeight="1">
      <c r="A44" s="147">
        <f>A10</f>
        <v>-1</v>
      </c>
      <c r="B44" s="89" t="s">
        <v>61</v>
      </c>
      <c r="C44" s="147">
        <f>A52-1</f>
        <v>-10</v>
      </c>
      <c r="D44" s="89" t="s">
        <v>61</v>
      </c>
      <c r="E44" s="89"/>
      <c r="F44" s="89"/>
      <c r="G44" s="441"/>
      <c r="H44" s="441"/>
    </row>
    <row r="45" spans="1:8" ht="12" customHeight="1">
      <c r="A45" s="147">
        <f>A11</f>
        <v>-2</v>
      </c>
      <c r="B45" s="89" t="s">
        <v>61</v>
      </c>
      <c r="C45" s="147">
        <f t="shared" ref="C45:C52" si="1">C44-1</f>
        <v>-11</v>
      </c>
      <c r="D45" s="148" t="s">
        <v>143</v>
      </c>
      <c r="E45" s="89"/>
      <c r="F45" s="89"/>
      <c r="G45" s="441"/>
      <c r="H45" s="441"/>
    </row>
    <row r="46" spans="1:8" ht="12" customHeight="1">
      <c r="A46" s="147">
        <f>A12</f>
        <v>-3</v>
      </c>
      <c r="B46" s="148" t="s">
        <v>140</v>
      </c>
      <c r="C46" s="147">
        <f t="shared" si="1"/>
        <v>-12</v>
      </c>
      <c r="D46" s="89" t="s">
        <v>61</v>
      </c>
      <c r="E46" s="89"/>
      <c r="F46" s="89"/>
      <c r="G46" s="441"/>
      <c r="H46" s="441"/>
    </row>
    <row r="47" spans="1:8" ht="12" customHeight="1">
      <c r="A47" s="147">
        <f>A46-1</f>
        <v>-4</v>
      </c>
      <c r="B47" s="89" t="s">
        <v>61</v>
      </c>
      <c r="C47" s="147">
        <f t="shared" si="1"/>
        <v>-13</v>
      </c>
      <c r="D47" s="89" t="s">
        <v>61</v>
      </c>
      <c r="E47" s="89"/>
      <c r="F47" s="89"/>
      <c r="G47" s="441"/>
      <c r="H47" s="441"/>
    </row>
    <row r="48" spans="1:8" ht="12" customHeight="1">
      <c r="A48" s="147">
        <f>A47-1</f>
        <v>-5</v>
      </c>
      <c r="B48" s="89" t="s">
        <v>61</v>
      </c>
      <c r="C48" s="147">
        <f t="shared" si="1"/>
        <v>-14</v>
      </c>
      <c r="D48" s="89" t="s">
        <v>61</v>
      </c>
      <c r="E48" s="89"/>
      <c r="F48" s="89"/>
      <c r="G48" s="441"/>
      <c r="H48" s="441"/>
    </row>
    <row r="49" spans="1:8" ht="12" customHeight="1">
      <c r="A49" s="147">
        <f>A48-1</f>
        <v>-6</v>
      </c>
      <c r="B49" s="148" t="s">
        <v>141</v>
      </c>
      <c r="C49" s="147">
        <f t="shared" si="1"/>
        <v>-15</v>
      </c>
      <c r="D49" s="89" t="s">
        <v>61</v>
      </c>
      <c r="E49" s="89"/>
      <c r="F49" s="89"/>
      <c r="G49" s="441"/>
      <c r="H49" s="441"/>
    </row>
    <row r="50" spans="1:8" ht="12" customHeight="1">
      <c r="A50" s="147">
        <f t="shared" ref="A50:A52" si="2">A49-1</f>
        <v>-7</v>
      </c>
      <c r="B50" s="148" t="s">
        <v>142</v>
      </c>
      <c r="C50" s="147">
        <f t="shared" si="1"/>
        <v>-16</v>
      </c>
      <c r="D50" s="150" t="s">
        <v>144</v>
      </c>
      <c r="E50" s="205"/>
      <c r="F50" s="205"/>
      <c r="G50" s="441"/>
      <c r="H50" s="441"/>
    </row>
    <row r="51" spans="1:8" ht="12" customHeight="1">
      <c r="A51" s="147">
        <f t="shared" si="2"/>
        <v>-8</v>
      </c>
      <c r="B51" s="89" t="s">
        <v>61</v>
      </c>
      <c r="C51" s="147">
        <f t="shared" si="1"/>
        <v>-17</v>
      </c>
      <c r="D51" s="89" t="s">
        <v>61</v>
      </c>
      <c r="E51" s="205"/>
      <c r="F51" s="205"/>
      <c r="G51" s="441"/>
      <c r="H51" s="441"/>
    </row>
    <row r="52" spans="1:8" ht="12" customHeight="1">
      <c r="A52" s="147">
        <f t="shared" si="2"/>
        <v>-9</v>
      </c>
      <c r="B52" s="89" t="s">
        <v>61</v>
      </c>
      <c r="C52" s="147">
        <f t="shared" si="1"/>
        <v>-18</v>
      </c>
      <c r="D52" s="89" t="s">
        <v>287</v>
      </c>
      <c r="E52" s="89"/>
      <c r="F52" s="89"/>
      <c r="G52" s="441"/>
      <c r="H52" s="441"/>
    </row>
    <row r="53" spans="1:8">
      <c r="G53" s="441"/>
      <c r="H53" s="441"/>
    </row>
    <row r="54" spans="1:8">
      <c r="G54" s="441"/>
      <c r="H54" s="441"/>
    </row>
    <row r="55" spans="1:8">
      <c r="G55" s="441"/>
      <c r="H55" s="441"/>
    </row>
    <row r="56" spans="1:8">
      <c r="G56" s="441"/>
      <c r="H56" s="441"/>
    </row>
    <row r="57" spans="1:8">
      <c r="G57" s="441"/>
      <c r="H57" s="441"/>
    </row>
    <row r="58" spans="1:8">
      <c r="G58" s="441"/>
      <c r="H58" s="441"/>
    </row>
    <row r="59" spans="1:8">
      <c r="G59" s="441"/>
      <c r="H59" s="441"/>
    </row>
    <row r="60" spans="1:8">
      <c r="G60" s="441"/>
      <c r="H60" s="441"/>
    </row>
    <row r="61" spans="1:8">
      <c r="G61" s="441"/>
      <c r="H61" s="441"/>
    </row>
  </sheetData>
  <sheetProtection sheet="1" objects="1" scenarios="1"/>
  <mergeCells count="6">
    <mergeCell ref="B34:F41"/>
    <mergeCell ref="A4:C4"/>
    <mergeCell ref="B8:D8"/>
    <mergeCell ref="B22:D22"/>
    <mergeCell ref="B23:D23"/>
    <mergeCell ref="B30:F31"/>
  </mergeCells>
  <conditionalFormatting sqref="B33">
    <cfRule type="expression" dxfId="36" priority="15">
      <formula>NOT(ROUND($E$25,3)=ROUND($E$27,3))</formula>
    </cfRule>
  </conditionalFormatting>
  <conditionalFormatting sqref="E27:F27 E21:F24 E17:F19 E13:F14 E10:F11 B34:F41">
    <cfRule type="cellIs" dxfId="35" priority="11" operator="equal">
      <formula>""</formula>
    </cfRule>
  </conditionalFormatting>
  <conditionalFormatting sqref="F4">
    <cfRule type="cellIs" dxfId="34" priority="10" operator="equal">
      <formula>""</formula>
    </cfRule>
  </conditionalFormatting>
  <conditionalFormatting sqref="B33">
    <cfRule type="expression" dxfId="33" priority="5">
      <formula>NOT(ROUND($E$25,3)=ROUND($E$27,3))</formula>
    </cfRule>
  </conditionalFormatting>
  <conditionalFormatting sqref="E27:F27 E21:F24 E17:F19 E13:F14 E10:F11 B34">
    <cfRule type="cellIs" dxfId="32" priority="4" operator="equal">
      <formula>""</formula>
    </cfRule>
  </conditionalFormatting>
  <conditionalFormatting sqref="B33">
    <cfRule type="expression" dxfId="31" priority="3">
      <formula>NOT(ROUND($E$25,3)=ROUND($E$27,3))</formula>
    </cfRule>
  </conditionalFormatting>
  <conditionalFormatting sqref="E27:F27 E21:F24 E17:F19 E13:F14 E10:F11 B34:F41">
    <cfRule type="cellIs" dxfId="30" priority="2" operator="equal">
      <formula>""</formula>
    </cfRule>
  </conditionalFormatting>
  <conditionalFormatting sqref="F4">
    <cfRule type="cellIs" dxfId="29" priority="1" operator="equal">
      <formula>""</formula>
    </cfRule>
  </conditionalFormatting>
  <printOptions horizontalCentered="1"/>
  <pageMargins left="0.5" right="0.5" top="0.5" bottom="0.5" header="0.3" footer="0.3"/>
  <pageSetup scale="94" orientation="portrait" r:id="rId1"/>
  <headerFooter>
    <oddFooter>&amp;LEdition 05/12&amp;RPage &amp;P of &amp;N</oddFooter>
  </headerFooter>
</worksheet>
</file>

<file path=xl/worksheets/sheet15.xml><?xml version="1.0" encoding="utf-8"?>
<worksheet xmlns="http://schemas.openxmlformats.org/spreadsheetml/2006/main" xmlns:r="http://schemas.openxmlformats.org/officeDocument/2006/relationships">
  <sheetPr codeName="Sheet20">
    <pageSetUpPr fitToPage="1"/>
  </sheetPr>
  <dimension ref="A1:I50"/>
  <sheetViews>
    <sheetView showGridLines="0" zoomScaleNormal="100" zoomScaleSheetLayoutView="100" workbookViewId="0">
      <selection activeCell="C9" sqref="C9"/>
    </sheetView>
  </sheetViews>
  <sheetFormatPr defaultRowHeight="15"/>
  <cols>
    <col min="1" max="1" width="21.7109375" customWidth="1"/>
    <col min="2" max="2" width="27.5703125" customWidth="1"/>
    <col min="3" max="4" width="10.42578125" style="441" customWidth="1"/>
    <col min="5" max="6" width="10.42578125" customWidth="1"/>
    <col min="7" max="7" width="8.85546875" customWidth="1"/>
    <col min="8" max="8" width="14.140625" customWidth="1"/>
    <col min="9" max="9" width="0" hidden="1" customWidth="1"/>
  </cols>
  <sheetData>
    <row r="1" spans="1:8" ht="18.75">
      <c r="A1" s="370" t="s">
        <v>5</v>
      </c>
      <c r="H1" s="81" t="s">
        <v>282</v>
      </c>
    </row>
    <row r="2" spans="1:8" ht="18.75">
      <c r="A2" s="619" t="s">
        <v>7</v>
      </c>
    </row>
    <row r="4" spans="1:8" ht="15.75">
      <c r="A4" s="645" t="s">
        <v>106</v>
      </c>
      <c r="B4" s="74"/>
      <c r="C4" s="74"/>
      <c r="D4" s="74"/>
      <c r="G4" s="113" t="s">
        <v>59</v>
      </c>
      <c r="H4" s="727"/>
    </row>
    <row r="5" spans="1:8">
      <c r="G5" s="113"/>
      <c r="H5" s="452"/>
    </row>
    <row r="6" spans="1:8">
      <c r="H6" s="75"/>
    </row>
    <row r="7" spans="1:8" s="151" customFormat="1">
      <c r="C7" s="457" t="s">
        <v>244</v>
      </c>
      <c r="D7" s="457"/>
      <c r="E7" s="457"/>
      <c r="F7" s="457"/>
      <c r="G7" s="457"/>
      <c r="H7" s="457"/>
    </row>
    <row r="8" spans="1:8">
      <c r="A8" s="646" t="s">
        <v>124</v>
      </c>
      <c r="B8" s="546"/>
      <c r="C8" s="152" t="s">
        <v>220</v>
      </c>
      <c r="D8" s="152" t="s">
        <v>221</v>
      </c>
      <c r="E8" s="152" t="s">
        <v>222</v>
      </c>
      <c r="F8" s="152" t="s">
        <v>233</v>
      </c>
      <c r="G8" s="152" t="s">
        <v>238</v>
      </c>
      <c r="H8" s="152" t="s">
        <v>243</v>
      </c>
    </row>
    <row r="9" spans="1:8">
      <c r="A9" s="992" t="s">
        <v>322</v>
      </c>
      <c r="B9" s="992"/>
      <c r="C9" s="609"/>
      <c r="D9" s="549"/>
      <c r="E9" s="549"/>
      <c r="F9" s="549"/>
      <c r="G9" s="549"/>
      <c r="H9" s="549"/>
    </row>
    <row r="10" spans="1:8">
      <c r="A10" s="991" t="s">
        <v>323</v>
      </c>
      <c r="B10" s="991"/>
      <c r="C10" s="610"/>
      <c r="D10" s="550"/>
      <c r="E10" s="550"/>
      <c r="F10" s="550"/>
      <c r="G10" s="550"/>
      <c r="H10" s="550"/>
    </row>
    <row r="11" spans="1:8">
      <c r="A11" s="995" t="s">
        <v>324</v>
      </c>
      <c r="B11" s="995"/>
      <c r="C11" s="611"/>
      <c r="D11" s="551"/>
      <c r="E11" s="551"/>
      <c r="F11" s="551"/>
      <c r="G11" s="551"/>
      <c r="H11" s="551"/>
    </row>
    <row r="12" spans="1:8">
      <c r="A12" s="991" t="s">
        <v>325</v>
      </c>
      <c r="B12" s="991"/>
      <c r="C12" s="612"/>
      <c r="D12" s="552"/>
      <c r="E12" s="552"/>
      <c r="F12" s="552"/>
      <c r="G12" s="552"/>
      <c r="H12" s="552"/>
    </row>
    <row r="13" spans="1:8" ht="25.9" customHeight="1">
      <c r="A13" s="994" t="s">
        <v>321</v>
      </c>
      <c r="B13" s="987"/>
      <c r="C13" s="613"/>
      <c r="D13" s="553"/>
      <c r="E13" s="553"/>
      <c r="F13" s="553"/>
      <c r="G13" s="553"/>
      <c r="H13" s="553"/>
    </row>
    <row r="14" spans="1:8">
      <c r="A14" s="991" t="s">
        <v>410</v>
      </c>
      <c r="B14" s="991"/>
      <c r="C14" s="614">
        <f>(1+C12)^C13-1</f>
        <v>0</v>
      </c>
      <c r="D14" s="534">
        <f t="shared" ref="D14" si="0">(1+D12)^D13-1</f>
        <v>0</v>
      </c>
      <c r="E14" s="534">
        <f t="shared" ref="E14" si="1">(1+E12)^E13-1</f>
        <v>0</v>
      </c>
      <c r="F14" s="534">
        <f t="shared" ref="F14" si="2">(1+F12)^F13-1</f>
        <v>0</v>
      </c>
      <c r="G14" s="534">
        <f t="shared" ref="G14" si="3">(1+G12)^G13-1</f>
        <v>0</v>
      </c>
      <c r="H14" s="534">
        <f t="shared" ref="H14" si="4">(1+H12)^H13-1</f>
        <v>0</v>
      </c>
    </row>
    <row r="15" spans="1:8">
      <c r="A15" s="993" t="s">
        <v>326</v>
      </c>
      <c r="B15" s="993"/>
      <c r="C15" s="755"/>
      <c r="D15" s="756"/>
      <c r="E15" s="756"/>
      <c r="F15" s="756"/>
      <c r="G15" s="756"/>
      <c r="H15" s="756"/>
    </row>
    <row r="17" spans="1:9">
      <c r="A17" s="850" t="s">
        <v>327</v>
      </c>
      <c r="B17" s="1001"/>
      <c r="C17" s="1001"/>
      <c r="D17" s="1001"/>
      <c r="E17" s="1001"/>
      <c r="F17" s="1001"/>
      <c r="G17" s="1001"/>
      <c r="H17" s="1002"/>
    </row>
    <row r="18" spans="1:9" s="158" customFormat="1">
      <c r="A18" s="1003"/>
      <c r="B18" s="1004"/>
      <c r="C18" s="1004"/>
      <c r="D18" s="1004"/>
      <c r="E18" s="1004"/>
      <c r="F18" s="1004"/>
      <c r="G18" s="1004"/>
      <c r="H18" s="1005"/>
    </row>
    <row r="19" spans="1:9">
      <c r="A19" s="856"/>
      <c r="B19" s="857"/>
      <c r="C19" s="857"/>
      <c r="D19" s="857"/>
      <c r="E19" s="857"/>
      <c r="F19" s="857"/>
      <c r="G19" s="857"/>
      <c r="H19" s="858"/>
    </row>
    <row r="20" spans="1:9">
      <c r="A20" s="859"/>
      <c r="B20" s="860"/>
      <c r="C20" s="860"/>
      <c r="D20" s="860"/>
      <c r="E20" s="860"/>
      <c r="F20" s="860"/>
      <c r="G20" s="860"/>
      <c r="H20" s="861"/>
    </row>
    <row r="21" spans="1:9">
      <c r="A21" s="862"/>
      <c r="B21" s="863"/>
      <c r="C21" s="863"/>
      <c r="D21" s="863"/>
      <c r="E21" s="863"/>
      <c r="F21" s="863"/>
      <c r="G21" s="863"/>
      <c r="H21" s="864"/>
    </row>
    <row r="22" spans="1:9">
      <c r="A22" s="119"/>
      <c r="B22" s="119"/>
      <c r="C22" s="119"/>
      <c r="D22" s="119"/>
      <c r="E22" s="119"/>
      <c r="F22" s="119"/>
      <c r="G22" s="119"/>
      <c r="H22" s="119"/>
    </row>
    <row r="23" spans="1:9">
      <c r="A23" s="359" t="s">
        <v>328</v>
      </c>
      <c r="B23" s="177"/>
      <c r="C23" s="177"/>
      <c r="D23" s="177"/>
      <c r="E23" s="177"/>
      <c r="F23" s="177"/>
      <c r="G23" s="177"/>
      <c r="H23" s="360"/>
    </row>
    <row r="24" spans="1:9">
      <c r="A24" s="856"/>
      <c r="B24" s="857"/>
      <c r="C24" s="857"/>
      <c r="D24" s="857"/>
      <c r="E24" s="857"/>
      <c r="F24" s="857"/>
      <c r="G24" s="857"/>
      <c r="H24" s="858"/>
    </row>
    <row r="25" spans="1:9">
      <c r="A25" s="859"/>
      <c r="B25" s="860"/>
      <c r="C25" s="860"/>
      <c r="D25" s="860"/>
      <c r="E25" s="860"/>
      <c r="F25" s="860"/>
      <c r="G25" s="860"/>
      <c r="H25" s="861"/>
    </row>
    <row r="26" spans="1:9">
      <c r="A26" s="859"/>
      <c r="B26" s="860"/>
      <c r="C26" s="860"/>
      <c r="D26" s="860"/>
      <c r="E26" s="860"/>
      <c r="F26" s="860"/>
      <c r="G26" s="860"/>
      <c r="H26" s="861"/>
    </row>
    <row r="27" spans="1:9">
      <c r="A27" s="859"/>
      <c r="B27" s="860"/>
      <c r="C27" s="860"/>
      <c r="D27" s="860"/>
      <c r="E27" s="860"/>
      <c r="F27" s="860"/>
      <c r="G27" s="860"/>
      <c r="H27" s="861"/>
    </row>
    <row r="28" spans="1:9">
      <c r="A28" s="859"/>
      <c r="B28" s="860"/>
      <c r="C28" s="860"/>
      <c r="D28" s="860"/>
      <c r="E28" s="860"/>
      <c r="F28" s="860"/>
      <c r="G28" s="860"/>
      <c r="H28" s="861"/>
    </row>
    <row r="29" spans="1:9">
      <c r="A29" s="859"/>
      <c r="B29" s="860"/>
      <c r="C29" s="860"/>
      <c r="D29" s="860"/>
      <c r="E29" s="860"/>
      <c r="F29" s="860"/>
      <c r="G29" s="860"/>
      <c r="H29" s="861"/>
    </row>
    <row r="30" spans="1:9">
      <c r="A30" s="862"/>
      <c r="B30" s="863"/>
      <c r="C30" s="863"/>
      <c r="D30" s="863"/>
      <c r="E30" s="863"/>
      <c r="F30" s="863"/>
      <c r="G30" s="863"/>
      <c r="H30" s="864"/>
      <c r="I30" s="441" t="s">
        <v>331</v>
      </c>
    </row>
    <row r="31" spans="1:9">
      <c r="A31" s="119"/>
      <c r="B31" s="119"/>
      <c r="C31" s="119"/>
      <c r="D31" s="119"/>
      <c r="E31" s="119"/>
      <c r="F31" s="119"/>
      <c r="G31" s="119"/>
      <c r="H31" s="119"/>
      <c r="I31" s="441" t="s">
        <v>332</v>
      </c>
    </row>
    <row r="32" spans="1:9">
      <c r="A32" s="1012" t="s">
        <v>329</v>
      </c>
      <c r="B32" s="1001"/>
      <c r="C32" s="1001"/>
      <c r="D32" s="1001"/>
      <c r="E32" s="1001"/>
      <c r="F32" s="1001"/>
      <c r="G32" s="1001"/>
      <c r="H32" s="1002"/>
      <c r="I32" s="441" t="s">
        <v>333</v>
      </c>
    </row>
    <row r="33" spans="1:9">
      <c r="A33" s="361" t="s">
        <v>169</v>
      </c>
      <c r="B33" s="119"/>
      <c r="C33" s="119"/>
      <c r="D33" s="119"/>
      <c r="E33" s="119"/>
      <c r="F33" s="119"/>
      <c r="G33" s="119"/>
      <c r="H33" s="178"/>
      <c r="I33" s="441" t="s">
        <v>62</v>
      </c>
    </row>
    <row r="34" spans="1:9">
      <c r="A34" s="856"/>
      <c r="B34" s="857"/>
      <c r="C34" s="857"/>
      <c r="D34" s="857"/>
      <c r="E34" s="857"/>
      <c r="F34" s="857"/>
      <c r="G34" s="1006"/>
      <c r="H34" s="1007"/>
      <c r="I34" s="441">
        <v>1</v>
      </c>
    </row>
    <row r="35" spans="1:9">
      <c r="A35" s="859"/>
      <c r="B35" s="860"/>
      <c r="C35" s="860"/>
      <c r="D35" s="860"/>
      <c r="E35" s="860"/>
      <c r="F35" s="860"/>
      <c r="G35" s="1008"/>
      <c r="H35" s="1009"/>
      <c r="I35" s="441"/>
    </row>
    <row r="36" spans="1:9">
      <c r="A36" s="859"/>
      <c r="B36" s="860"/>
      <c r="C36" s="860"/>
      <c r="D36" s="860"/>
      <c r="E36" s="860"/>
      <c r="F36" s="860"/>
      <c r="G36" s="1008"/>
      <c r="H36" s="1009"/>
      <c r="I36" s="647"/>
    </row>
    <row r="37" spans="1:9">
      <c r="A37" s="859"/>
      <c r="B37" s="860"/>
      <c r="C37" s="860"/>
      <c r="D37" s="860"/>
      <c r="E37" s="860"/>
      <c r="F37" s="860"/>
      <c r="G37" s="1008"/>
      <c r="H37" s="1009"/>
    </row>
    <row r="38" spans="1:9">
      <c r="A38" s="859"/>
      <c r="B38" s="860"/>
      <c r="C38" s="860"/>
      <c r="D38" s="860"/>
      <c r="E38" s="860"/>
      <c r="F38" s="860"/>
      <c r="G38" s="1008"/>
      <c r="H38" s="1009"/>
    </row>
    <row r="39" spans="1:9">
      <c r="A39" s="859"/>
      <c r="B39" s="860"/>
      <c r="C39" s="860"/>
      <c r="D39" s="860"/>
      <c r="E39" s="860"/>
      <c r="F39" s="860"/>
      <c r="G39" s="1008"/>
      <c r="H39" s="1009"/>
    </row>
    <row r="40" spans="1:9">
      <c r="A40" s="862"/>
      <c r="B40" s="863"/>
      <c r="C40" s="863"/>
      <c r="D40" s="863"/>
      <c r="E40" s="863"/>
      <c r="F40" s="863"/>
      <c r="G40" s="1010"/>
      <c r="H40" s="1011"/>
    </row>
    <row r="41" spans="1:9">
      <c r="A41" s="119"/>
      <c r="B41" s="119"/>
      <c r="C41" s="119"/>
      <c r="D41" s="119"/>
      <c r="E41" s="119"/>
      <c r="F41" s="119"/>
      <c r="G41" s="119"/>
      <c r="H41" s="119"/>
    </row>
    <row r="42" spans="1:9">
      <c r="A42" s="980" t="s">
        <v>330</v>
      </c>
      <c r="B42" s="996"/>
      <c r="C42" s="996"/>
      <c r="D42" s="996"/>
      <c r="E42" s="996"/>
      <c r="F42" s="996"/>
      <c r="G42" s="996"/>
      <c r="H42" s="997"/>
    </row>
    <row r="43" spans="1:9">
      <c r="A43" s="998"/>
      <c r="B43" s="999"/>
      <c r="C43" s="999"/>
      <c r="D43" s="999"/>
      <c r="E43" s="999"/>
      <c r="F43" s="999"/>
      <c r="G43" s="999"/>
      <c r="H43" s="1000"/>
    </row>
    <row r="44" spans="1:9">
      <c r="A44" s="856"/>
      <c r="B44" s="857"/>
      <c r="C44" s="857"/>
      <c r="D44" s="857"/>
      <c r="E44" s="857"/>
      <c r="F44" s="857"/>
      <c r="G44" s="857"/>
      <c r="H44" s="858"/>
    </row>
    <row r="45" spans="1:9">
      <c r="A45" s="859"/>
      <c r="B45" s="860"/>
      <c r="C45" s="860"/>
      <c r="D45" s="860"/>
      <c r="E45" s="860"/>
      <c r="F45" s="860"/>
      <c r="G45" s="860"/>
      <c r="H45" s="861"/>
    </row>
    <row r="46" spans="1:9">
      <c r="A46" s="859"/>
      <c r="B46" s="860"/>
      <c r="C46" s="860"/>
      <c r="D46" s="860"/>
      <c r="E46" s="860"/>
      <c r="F46" s="860"/>
      <c r="G46" s="860"/>
      <c r="H46" s="861"/>
    </row>
    <row r="47" spans="1:9">
      <c r="A47" s="859"/>
      <c r="B47" s="860"/>
      <c r="C47" s="860"/>
      <c r="D47" s="860"/>
      <c r="E47" s="860"/>
      <c r="F47" s="860"/>
      <c r="G47" s="860"/>
      <c r="H47" s="861"/>
    </row>
    <row r="48" spans="1:9">
      <c r="A48" s="859"/>
      <c r="B48" s="860"/>
      <c r="C48" s="860"/>
      <c r="D48" s="860"/>
      <c r="E48" s="860"/>
      <c r="F48" s="860"/>
      <c r="G48" s="860"/>
      <c r="H48" s="861"/>
    </row>
    <row r="49" spans="1:8">
      <c r="A49" s="859"/>
      <c r="B49" s="860"/>
      <c r="C49" s="860"/>
      <c r="D49" s="860"/>
      <c r="E49" s="860"/>
      <c r="F49" s="860"/>
      <c r="G49" s="860"/>
      <c r="H49" s="861"/>
    </row>
    <row r="50" spans="1:8">
      <c r="A50" s="862"/>
      <c r="B50" s="863"/>
      <c r="C50" s="863"/>
      <c r="D50" s="863"/>
      <c r="E50" s="863"/>
      <c r="F50" s="863"/>
      <c r="G50" s="863"/>
      <c r="H50" s="864"/>
    </row>
  </sheetData>
  <sheetProtection sheet="1" objects="1" scenarios="1"/>
  <mergeCells count="15">
    <mergeCell ref="A44:H50"/>
    <mergeCell ref="A19:H21"/>
    <mergeCell ref="A42:H43"/>
    <mergeCell ref="A17:H18"/>
    <mergeCell ref="A24:H30"/>
    <mergeCell ref="A34:H40"/>
    <mergeCell ref="A32:F32"/>
    <mergeCell ref="G32:H32"/>
    <mergeCell ref="A10:B10"/>
    <mergeCell ref="A9:B9"/>
    <mergeCell ref="A14:B14"/>
    <mergeCell ref="A15:B15"/>
    <mergeCell ref="A13:B13"/>
    <mergeCell ref="A12:B12"/>
    <mergeCell ref="A11:B11"/>
  </mergeCells>
  <conditionalFormatting sqref="A24 A19">
    <cfRule type="expression" dxfId="28" priority="16" stopIfTrue="1">
      <formula>A19=""</formula>
    </cfRule>
  </conditionalFormatting>
  <conditionalFormatting sqref="A44">
    <cfRule type="expression" dxfId="27" priority="14">
      <formula>AND(NOT($E$15=""),$A$44="")</formula>
    </cfRule>
  </conditionalFormatting>
  <conditionalFormatting sqref="A42:H43">
    <cfRule type="expression" dxfId="26" priority="11">
      <formula>NOT($E$15="")</formula>
    </cfRule>
  </conditionalFormatting>
  <conditionalFormatting sqref="A34">
    <cfRule type="expression" dxfId="25" priority="29">
      <formula>AND(#REF!=4,$A$34="")</formula>
    </cfRule>
  </conditionalFormatting>
  <conditionalFormatting sqref="A32:H32">
    <cfRule type="expression" dxfId="24" priority="30">
      <formula>#REF!=1</formula>
    </cfRule>
  </conditionalFormatting>
  <conditionalFormatting sqref="A33">
    <cfRule type="expression" dxfId="23" priority="31">
      <formula>#REF!=4</formula>
    </cfRule>
  </conditionalFormatting>
  <conditionalFormatting sqref="C14:H14">
    <cfRule type="expression" dxfId="22" priority="6">
      <formula>C$9=""</formula>
    </cfRule>
  </conditionalFormatting>
  <conditionalFormatting sqref="A34">
    <cfRule type="expression" dxfId="21" priority="5">
      <formula>AND($I$34=4,$B$34="")</formula>
    </cfRule>
  </conditionalFormatting>
  <conditionalFormatting sqref="A32:H32">
    <cfRule type="expression" dxfId="20" priority="4">
      <formula>$I$34=1</formula>
    </cfRule>
  </conditionalFormatting>
  <conditionalFormatting sqref="C9:H13 C15:H15">
    <cfRule type="cellIs" dxfId="19" priority="3" operator="equal">
      <formula>""</formula>
    </cfRule>
  </conditionalFormatting>
  <conditionalFormatting sqref="H4">
    <cfRule type="cellIs" dxfId="18" priority="2" operator="equal">
      <formula>""</formula>
    </cfRule>
  </conditionalFormatting>
  <conditionalFormatting sqref="C15:H15">
    <cfRule type="expression" priority="1" stopIfTrue="1">
      <formula>$A$44=""</formula>
    </cfRule>
  </conditionalFormatting>
  <dataValidations count="1">
    <dataValidation type="list" allowBlank="1" showInputMessage="1" sqref="I32:I35">
      <formula1>$I$32:$I$35</formula1>
    </dataValidation>
  </dataValidations>
  <printOptions horizontalCentered="1"/>
  <pageMargins left="0.5" right="0.5" top="0.5" bottom="0.5" header="0.3" footer="0.3"/>
  <pageSetup scale="84" orientation="portrait" r:id="rId1"/>
  <headerFooter>
    <oddFooter>&amp;LEdition 05/12&amp;RPage &amp;P of &amp;N</oddFooter>
  </headerFooter>
  <legacyDrawing r:id="rId2"/>
</worksheet>
</file>

<file path=xl/worksheets/sheet16.xml><?xml version="1.0" encoding="utf-8"?>
<worksheet xmlns="http://schemas.openxmlformats.org/spreadsheetml/2006/main" xmlns:r="http://schemas.openxmlformats.org/officeDocument/2006/relationships">
  <sheetPr codeName="Sheet191">
    <pageSetUpPr fitToPage="1"/>
  </sheetPr>
  <dimension ref="A1:R56"/>
  <sheetViews>
    <sheetView showGridLines="0" zoomScaleNormal="100" zoomScaleSheetLayoutView="100" workbookViewId="0">
      <selection activeCell="B15" sqref="B15:C15"/>
    </sheetView>
  </sheetViews>
  <sheetFormatPr defaultRowHeight="15"/>
  <cols>
    <col min="1" max="1" width="3.28515625" customWidth="1"/>
    <col min="2" max="2" width="15.28515625" customWidth="1"/>
    <col min="3" max="3" width="12.140625" bestFit="1" customWidth="1"/>
    <col min="4" max="4" width="12.42578125" customWidth="1"/>
    <col min="5" max="5" width="12.5703125" customWidth="1"/>
    <col min="6" max="6" width="14.42578125" bestFit="1" customWidth="1"/>
    <col min="7" max="7" width="15.42578125" customWidth="1"/>
    <col min="8" max="8" width="14.28515625" style="75" customWidth="1"/>
    <col min="10" max="10" width="8.85546875" style="198" hidden="1" customWidth="1"/>
    <col min="11" max="12" width="8.85546875" style="212" hidden="1" customWidth="1"/>
    <col min="13" max="13" width="8.85546875" hidden="1" customWidth="1"/>
    <col min="14" max="14" width="8.85546875" style="212" hidden="1" customWidth="1"/>
    <col min="15" max="15" width="8.85546875" hidden="1" customWidth="1"/>
    <col min="16" max="16" width="8.85546875" style="212" hidden="1" customWidth="1"/>
    <col min="17" max="18" width="8.85546875" hidden="1" customWidth="1"/>
    <col min="19" max="19" width="8.85546875" customWidth="1"/>
  </cols>
  <sheetData>
    <row r="1" spans="1:18" ht="18.75">
      <c r="A1" s="370" t="s">
        <v>5</v>
      </c>
      <c r="B1" s="370"/>
      <c r="H1" s="81" t="s">
        <v>283</v>
      </c>
    </row>
    <row r="2" spans="1:18" ht="18.75">
      <c r="A2" s="619" t="s">
        <v>7</v>
      </c>
      <c r="B2" s="370"/>
    </row>
    <row r="3" spans="1:18">
      <c r="A3" s="93"/>
      <c r="B3" s="93"/>
    </row>
    <row r="4" spans="1:18" ht="15.75">
      <c r="A4" s="986" t="s">
        <v>107</v>
      </c>
      <c r="B4" s="1053"/>
      <c r="C4" s="1053"/>
      <c r="G4" s="113" t="s">
        <v>59</v>
      </c>
      <c r="H4" s="765"/>
    </row>
    <row r="5" spans="1:18">
      <c r="G5" s="113"/>
      <c r="H5" s="452"/>
    </row>
    <row r="6" spans="1:18">
      <c r="F6" s="113"/>
      <c r="G6" s="114"/>
    </row>
    <row r="7" spans="1:18" ht="27.6" customHeight="1">
      <c r="A7" s="1055" t="s">
        <v>115</v>
      </c>
      <c r="B7" s="1056"/>
      <c r="C7" s="1056"/>
      <c r="D7" s="1056"/>
      <c r="E7" s="1056"/>
      <c r="F7" s="1056"/>
      <c r="G7" s="1056"/>
      <c r="H7" s="1056"/>
    </row>
    <row r="8" spans="1:18">
      <c r="F8" s="113"/>
      <c r="G8" s="114"/>
      <c r="H8"/>
    </row>
    <row r="9" spans="1:18" ht="45">
      <c r="A9" s="1054" t="s">
        <v>414</v>
      </c>
      <c r="B9" s="1054"/>
      <c r="C9" s="1054"/>
      <c r="D9" s="624" t="s">
        <v>68</v>
      </c>
      <c r="E9" s="624" t="s">
        <v>69</v>
      </c>
      <c r="F9" s="624" t="s">
        <v>90</v>
      </c>
      <c r="G9" s="624" t="s">
        <v>89</v>
      </c>
      <c r="H9" s="624" t="s">
        <v>122</v>
      </c>
      <c r="I9" s="75"/>
      <c r="J9" s="206" t="s">
        <v>149</v>
      </c>
      <c r="K9" s="206" t="s">
        <v>158</v>
      </c>
      <c r="L9" s="206" t="s">
        <v>159</v>
      </c>
      <c r="M9" s="206" t="s">
        <v>150</v>
      </c>
      <c r="N9" s="206" t="s">
        <v>160</v>
      </c>
      <c r="O9" s="206" t="s">
        <v>151</v>
      </c>
      <c r="P9" s="206" t="s">
        <v>161</v>
      </c>
      <c r="Q9" s="206" t="s">
        <v>152</v>
      </c>
      <c r="R9" s="207" t="s">
        <v>153</v>
      </c>
    </row>
    <row r="10" spans="1:18">
      <c r="A10" s="309"/>
      <c r="B10" s="1017" t="s">
        <v>64</v>
      </c>
      <c r="C10" s="1018"/>
      <c r="D10" s="322"/>
      <c r="E10" s="323"/>
      <c r="F10" s="310"/>
      <c r="G10" s="310"/>
      <c r="H10" s="311"/>
      <c r="I10" s="75"/>
      <c r="J10" s="308" t="b">
        <v>0</v>
      </c>
      <c r="K10" s="308" t="b">
        <v>0</v>
      </c>
      <c r="L10" s="308" t="b">
        <v>0</v>
      </c>
      <c r="M10" s="321" t="b">
        <v>0</v>
      </c>
      <c r="N10" s="321" t="b">
        <v>0</v>
      </c>
      <c r="O10" s="321" t="b">
        <v>0</v>
      </c>
      <c r="P10" s="321" t="b">
        <v>0</v>
      </c>
      <c r="Q10">
        <f>M10+O10</f>
        <v>0</v>
      </c>
      <c r="R10">
        <f>IF(AND(J10=TRUE,Q10=0),1,0)</f>
        <v>0</v>
      </c>
    </row>
    <row r="11" spans="1:18">
      <c r="A11" s="312"/>
      <c r="B11" s="1015" t="s">
        <v>65</v>
      </c>
      <c r="C11" s="1016"/>
      <c r="D11" s="324"/>
      <c r="E11" s="325"/>
      <c r="F11" s="313"/>
      <c r="G11" s="313"/>
      <c r="H11" s="314"/>
      <c r="I11" s="75"/>
      <c r="J11" s="308" t="b">
        <v>0</v>
      </c>
      <c r="K11" s="308" t="b">
        <v>0</v>
      </c>
      <c r="L11" s="308" t="b">
        <v>0</v>
      </c>
      <c r="M11" s="321" t="b">
        <v>0</v>
      </c>
      <c r="N11" s="321" t="b">
        <v>0</v>
      </c>
      <c r="O11" s="321" t="b">
        <v>0</v>
      </c>
      <c r="P11" s="321" t="b">
        <v>0</v>
      </c>
      <c r="Q11" s="158">
        <f t="shared" ref="Q11:Q23" si="0">M11+O11</f>
        <v>0</v>
      </c>
      <c r="R11" s="198">
        <f t="shared" ref="R11:R23" si="1">IF(AND(J11=TRUE,Q11=0),1,0)</f>
        <v>0</v>
      </c>
    </row>
    <row r="12" spans="1:18">
      <c r="A12" s="315"/>
      <c r="B12" s="1013" t="s">
        <v>66</v>
      </c>
      <c r="C12" s="1014"/>
      <c r="D12" s="326"/>
      <c r="E12" s="327"/>
      <c r="F12" s="316"/>
      <c r="G12" s="316"/>
      <c r="H12" s="317"/>
      <c r="I12" s="75"/>
      <c r="J12" s="308" t="b">
        <v>0</v>
      </c>
      <c r="K12" s="308" t="b">
        <v>0</v>
      </c>
      <c r="L12" s="308" t="b">
        <v>0</v>
      </c>
      <c r="M12" s="321" t="b">
        <v>0</v>
      </c>
      <c r="N12" s="321" t="b">
        <v>0</v>
      </c>
      <c r="O12" s="321" t="b">
        <v>0</v>
      </c>
      <c r="P12" s="321" t="b">
        <v>0</v>
      </c>
      <c r="Q12" s="158">
        <f t="shared" si="0"/>
        <v>0</v>
      </c>
      <c r="R12" s="198">
        <f t="shared" si="1"/>
        <v>0</v>
      </c>
    </row>
    <row r="13" spans="1:18">
      <c r="A13" s="312"/>
      <c r="B13" s="1015" t="s">
        <v>92</v>
      </c>
      <c r="C13" s="1016"/>
      <c r="D13" s="324"/>
      <c r="E13" s="325"/>
      <c r="F13" s="313"/>
      <c r="G13" s="313"/>
      <c r="H13" s="314"/>
      <c r="I13" s="75"/>
      <c r="J13" s="308" t="b">
        <v>0</v>
      </c>
      <c r="K13" s="308" t="b">
        <v>0</v>
      </c>
      <c r="L13" s="308" t="b">
        <v>0</v>
      </c>
      <c r="M13" s="321" t="b">
        <v>0</v>
      </c>
      <c r="N13" s="321" t="b">
        <v>0</v>
      </c>
      <c r="O13" s="321" t="b">
        <v>0</v>
      </c>
      <c r="P13" s="321" t="b">
        <v>0</v>
      </c>
      <c r="Q13" s="158">
        <f t="shared" si="0"/>
        <v>0</v>
      </c>
      <c r="R13" s="198">
        <f t="shared" si="1"/>
        <v>0</v>
      </c>
    </row>
    <row r="14" spans="1:18">
      <c r="A14" s="315"/>
      <c r="B14" s="1013" t="s">
        <v>67</v>
      </c>
      <c r="C14" s="1014"/>
      <c r="D14" s="326"/>
      <c r="E14" s="327"/>
      <c r="F14" s="316"/>
      <c r="G14" s="316"/>
      <c r="H14" s="317"/>
      <c r="I14" s="75"/>
      <c r="J14" s="308" t="b">
        <v>0</v>
      </c>
      <c r="K14" s="308" t="b">
        <v>0</v>
      </c>
      <c r="L14" s="308" t="b">
        <v>0</v>
      </c>
      <c r="M14" s="321" t="b">
        <v>0</v>
      </c>
      <c r="N14" s="321" t="b">
        <v>0</v>
      </c>
      <c r="O14" s="321" t="b">
        <v>0</v>
      </c>
      <c r="P14" s="321" t="b">
        <v>0</v>
      </c>
      <c r="Q14" s="158">
        <f t="shared" si="0"/>
        <v>0</v>
      </c>
      <c r="R14" s="198">
        <f t="shared" si="1"/>
        <v>0</v>
      </c>
    </row>
    <row r="15" spans="1:18">
      <c r="A15" s="312"/>
      <c r="B15" s="1015"/>
      <c r="C15" s="1016"/>
      <c r="D15" s="324"/>
      <c r="E15" s="325"/>
      <c r="F15" s="313"/>
      <c r="G15" s="313"/>
      <c r="H15" s="314"/>
      <c r="I15" s="75"/>
      <c r="J15" s="308" t="b">
        <v>0</v>
      </c>
      <c r="K15" s="308" t="b">
        <v>0</v>
      </c>
      <c r="L15" s="308" t="b">
        <v>0</v>
      </c>
      <c r="M15" s="321" t="b">
        <v>0</v>
      </c>
      <c r="N15" s="321" t="b">
        <v>0</v>
      </c>
      <c r="O15" s="321" t="b">
        <v>0</v>
      </c>
      <c r="P15" s="321" t="b">
        <v>0</v>
      </c>
      <c r="Q15" s="158">
        <f t="shared" si="0"/>
        <v>0</v>
      </c>
      <c r="R15" s="198">
        <f t="shared" si="1"/>
        <v>0</v>
      </c>
    </row>
    <row r="16" spans="1:18">
      <c r="A16" s="315"/>
      <c r="B16" s="1013"/>
      <c r="C16" s="1014"/>
      <c r="D16" s="326"/>
      <c r="E16" s="327"/>
      <c r="F16" s="316"/>
      <c r="G16" s="316"/>
      <c r="H16" s="317"/>
      <c r="I16" s="75"/>
      <c r="J16" s="308" t="b">
        <v>0</v>
      </c>
      <c r="K16" s="308" t="b">
        <v>0</v>
      </c>
      <c r="L16" s="308" t="b">
        <v>0</v>
      </c>
      <c r="M16" s="321" t="b">
        <v>0</v>
      </c>
      <c r="N16" s="321" t="b">
        <v>0</v>
      </c>
      <c r="O16" s="321" t="b">
        <v>0</v>
      </c>
      <c r="P16" s="321" t="b">
        <v>0</v>
      </c>
      <c r="Q16" s="158">
        <f t="shared" si="0"/>
        <v>0</v>
      </c>
      <c r="R16" s="198">
        <f t="shared" si="1"/>
        <v>0</v>
      </c>
    </row>
    <row r="17" spans="1:18">
      <c r="A17" s="312"/>
      <c r="B17" s="1015"/>
      <c r="C17" s="1016"/>
      <c r="D17" s="324"/>
      <c r="E17" s="325"/>
      <c r="F17" s="313"/>
      <c r="G17" s="313"/>
      <c r="H17" s="314"/>
      <c r="I17" s="75"/>
      <c r="J17" s="308" t="b">
        <v>0</v>
      </c>
      <c r="K17" s="308" t="b">
        <v>0</v>
      </c>
      <c r="L17" s="308" t="b">
        <v>0</v>
      </c>
      <c r="M17" s="321" t="b">
        <v>0</v>
      </c>
      <c r="N17" s="321" t="b">
        <v>0</v>
      </c>
      <c r="O17" s="321" t="b">
        <v>0</v>
      </c>
      <c r="P17" s="321" t="b">
        <v>0</v>
      </c>
      <c r="Q17" s="158">
        <f t="shared" si="0"/>
        <v>0</v>
      </c>
      <c r="R17" s="198">
        <f t="shared" si="1"/>
        <v>0</v>
      </c>
    </row>
    <row r="18" spans="1:18">
      <c r="A18" s="315"/>
      <c r="B18" s="1013"/>
      <c r="C18" s="1014"/>
      <c r="D18" s="326"/>
      <c r="E18" s="327"/>
      <c r="F18" s="316"/>
      <c r="G18" s="316"/>
      <c r="H18" s="317"/>
      <c r="I18" s="75"/>
      <c r="J18" s="308" t="b">
        <v>0</v>
      </c>
      <c r="K18" s="308" t="b">
        <v>0</v>
      </c>
      <c r="L18" s="308" t="b">
        <v>0</v>
      </c>
      <c r="M18" s="321" t="b">
        <v>0</v>
      </c>
      <c r="N18" s="321" t="b">
        <v>0</v>
      </c>
      <c r="O18" s="321" t="b">
        <v>0</v>
      </c>
      <c r="P18" s="321" t="b">
        <v>0</v>
      </c>
      <c r="Q18" s="158">
        <f t="shared" si="0"/>
        <v>0</v>
      </c>
      <c r="R18" s="198">
        <f t="shared" si="1"/>
        <v>0</v>
      </c>
    </row>
    <row r="19" spans="1:18">
      <c r="A19" s="312"/>
      <c r="B19" s="1015"/>
      <c r="C19" s="1016"/>
      <c r="D19" s="324"/>
      <c r="E19" s="325"/>
      <c r="F19" s="313"/>
      <c r="G19" s="313"/>
      <c r="H19" s="314"/>
      <c r="I19" s="75"/>
      <c r="J19" s="308" t="b">
        <v>0</v>
      </c>
      <c r="K19" s="308" t="b">
        <v>0</v>
      </c>
      <c r="L19" s="308" t="b">
        <v>0</v>
      </c>
      <c r="M19" s="321" t="b">
        <v>0</v>
      </c>
      <c r="N19" s="321" t="b">
        <v>0</v>
      </c>
      <c r="O19" s="321" t="b">
        <v>0</v>
      </c>
      <c r="P19" s="321" t="b">
        <v>0</v>
      </c>
      <c r="Q19" s="158">
        <f t="shared" si="0"/>
        <v>0</v>
      </c>
      <c r="R19" s="198">
        <f t="shared" si="1"/>
        <v>0</v>
      </c>
    </row>
    <row r="20" spans="1:18">
      <c r="A20" s="315"/>
      <c r="B20" s="1013"/>
      <c r="C20" s="1014"/>
      <c r="D20" s="326"/>
      <c r="E20" s="327"/>
      <c r="F20" s="316"/>
      <c r="G20" s="316"/>
      <c r="H20" s="317"/>
      <c r="I20" s="75"/>
      <c r="J20" s="308" t="b">
        <v>0</v>
      </c>
      <c r="K20" s="308" t="b">
        <v>0</v>
      </c>
      <c r="L20" s="308" t="b">
        <v>0</v>
      </c>
      <c r="M20" s="321" t="b">
        <v>0</v>
      </c>
      <c r="N20" s="321" t="b">
        <v>0</v>
      </c>
      <c r="O20" s="321" t="b">
        <v>0</v>
      </c>
      <c r="P20" s="321" t="b">
        <v>0</v>
      </c>
      <c r="Q20" s="158">
        <f t="shared" si="0"/>
        <v>0</v>
      </c>
      <c r="R20" s="198">
        <f t="shared" si="1"/>
        <v>0</v>
      </c>
    </row>
    <row r="21" spans="1:18">
      <c r="A21" s="312"/>
      <c r="B21" s="1015"/>
      <c r="C21" s="1016"/>
      <c r="D21" s="324"/>
      <c r="E21" s="325"/>
      <c r="F21" s="313"/>
      <c r="G21" s="313"/>
      <c r="H21" s="314"/>
      <c r="I21" s="75"/>
      <c r="J21" s="308" t="b">
        <v>0</v>
      </c>
      <c r="K21" s="308" t="b">
        <v>0</v>
      </c>
      <c r="L21" s="308" t="b">
        <v>0</v>
      </c>
      <c r="M21" s="321" t="b">
        <v>0</v>
      </c>
      <c r="N21" s="321" t="b">
        <v>0</v>
      </c>
      <c r="O21" s="321" t="b">
        <v>0</v>
      </c>
      <c r="P21" s="321" t="b">
        <v>0</v>
      </c>
      <c r="Q21" s="158">
        <f t="shared" si="0"/>
        <v>0</v>
      </c>
      <c r="R21" s="198">
        <f t="shared" si="1"/>
        <v>0</v>
      </c>
    </row>
    <row r="22" spans="1:18">
      <c r="A22" s="315"/>
      <c r="B22" s="1013"/>
      <c r="C22" s="1014"/>
      <c r="D22" s="326"/>
      <c r="E22" s="327"/>
      <c r="F22" s="316"/>
      <c r="G22" s="316"/>
      <c r="H22" s="317"/>
      <c r="I22" s="75"/>
      <c r="J22" s="308" t="b">
        <v>0</v>
      </c>
      <c r="K22" s="308" t="b">
        <v>0</v>
      </c>
      <c r="L22" s="308" t="b">
        <v>0</v>
      </c>
      <c r="M22" s="321" t="b">
        <v>0</v>
      </c>
      <c r="N22" s="321" t="b">
        <v>0</v>
      </c>
      <c r="O22" s="321" t="b">
        <v>0</v>
      </c>
      <c r="P22" s="321" t="b">
        <v>0</v>
      </c>
      <c r="Q22" s="158">
        <f t="shared" si="0"/>
        <v>0</v>
      </c>
      <c r="R22" s="198">
        <f t="shared" si="1"/>
        <v>0</v>
      </c>
    </row>
    <row r="23" spans="1:18">
      <c r="A23" s="318"/>
      <c r="B23" s="1031"/>
      <c r="C23" s="1032"/>
      <c r="D23" s="328"/>
      <c r="E23" s="329"/>
      <c r="F23" s="319"/>
      <c r="G23" s="319"/>
      <c r="H23" s="320"/>
      <c r="I23" s="75"/>
      <c r="J23" s="308" t="b">
        <v>0</v>
      </c>
      <c r="K23" s="308" t="b">
        <v>0</v>
      </c>
      <c r="L23" s="308" t="b">
        <v>0</v>
      </c>
      <c r="M23" s="321" t="b">
        <v>0</v>
      </c>
      <c r="N23" s="321" t="b">
        <v>0</v>
      </c>
      <c r="O23" s="321" t="b">
        <v>0</v>
      </c>
      <c r="P23" s="321" t="b">
        <v>0</v>
      </c>
      <c r="Q23" s="158">
        <f t="shared" si="0"/>
        <v>0</v>
      </c>
      <c r="R23" s="198">
        <f t="shared" si="1"/>
        <v>0</v>
      </c>
    </row>
    <row r="24" spans="1:18">
      <c r="H24"/>
      <c r="J24" s="159">
        <f>J10+J11+J12+J13+J14+J15+J16+J17+J18+J19+J20+J21+J22+J23</f>
        <v>0</v>
      </c>
      <c r="K24" s="159"/>
      <c r="L24" s="159"/>
      <c r="M24" s="159">
        <f>IFERROR(VLOOKUP(TRUE,M10:M23,1,FALSE),0)</f>
        <v>0</v>
      </c>
      <c r="N24" s="159"/>
      <c r="O24" s="159">
        <f>IFERROR(VLOOKUP(TRUE,O10:O23,1,FALSE),0)</f>
        <v>0</v>
      </c>
      <c r="P24" s="159"/>
      <c r="R24">
        <f>SUM(R10:R23)</f>
        <v>0</v>
      </c>
    </row>
    <row r="25" spans="1:18">
      <c r="A25" s="865" t="s">
        <v>334</v>
      </c>
      <c r="B25" s="866"/>
      <c r="C25" s="866"/>
      <c r="D25" s="866"/>
      <c r="E25" s="866"/>
      <c r="F25" s="866"/>
      <c r="G25" s="866"/>
      <c r="H25" s="867"/>
    </row>
    <row r="26" spans="1:18" s="441" customFormat="1">
      <c r="A26" s="1022"/>
      <c r="B26" s="1023"/>
      <c r="C26" s="1023"/>
      <c r="D26" s="1023"/>
      <c r="E26" s="1023"/>
      <c r="F26" s="1023"/>
      <c r="G26" s="1023"/>
      <c r="H26" s="1024"/>
    </row>
    <row r="27" spans="1:18">
      <c r="A27" s="859"/>
      <c r="B27" s="1033"/>
      <c r="C27" s="1033"/>
      <c r="D27" s="1033"/>
      <c r="E27" s="1033"/>
      <c r="F27" s="1033"/>
      <c r="G27" s="1033"/>
      <c r="H27" s="1034"/>
    </row>
    <row r="28" spans="1:18">
      <c r="A28" s="1035"/>
      <c r="B28" s="1033"/>
      <c r="C28" s="1033"/>
      <c r="D28" s="1033"/>
      <c r="E28" s="1033"/>
      <c r="F28" s="1033"/>
      <c r="G28" s="1033"/>
      <c r="H28" s="1034"/>
    </row>
    <row r="29" spans="1:18">
      <c r="A29" s="1036"/>
      <c r="B29" s="1037"/>
      <c r="C29" s="1037"/>
      <c r="D29" s="1037"/>
      <c r="E29" s="1037"/>
      <c r="F29" s="1037"/>
      <c r="G29" s="1037"/>
      <c r="H29" s="1038"/>
    </row>
    <row r="30" spans="1:18" s="441" customFormat="1">
      <c r="J30" s="159"/>
      <c r="K30" s="159"/>
      <c r="L30" s="159"/>
      <c r="M30" s="159"/>
      <c r="N30" s="159"/>
      <c r="O30" s="159"/>
      <c r="P30" s="159"/>
    </row>
    <row r="31" spans="1:18">
      <c r="A31" s="1025" t="s">
        <v>335</v>
      </c>
      <c r="B31" s="1026"/>
      <c r="C31" s="1026"/>
      <c r="D31" s="1026"/>
      <c r="E31" s="1026"/>
      <c r="F31" s="1026"/>
      <c r="G31" s="1026"/>
      <c r="H31" s="1027"/>
    </row>
    <row r="32" spans="1:18">
      <c r="A32" s="856"/>
      <c r="B32" s="857"/>
      <c r="C32" s="857"/>
      <c r="D32" s="857"/>
      <c r="E32" s="857"/>
      <c r="F32" s="857"/>
      <c r="G32" s="857"/>
      <c r="H32" s="858"/>
    </row>
    <row r="33" spans="1:12">
      <c r="A33" s="859"/>
      <c r="B33" s="860"/>
      <c r="C33" s="860"/>
      <c r="D33" s="860"/>
      <c r="E33" s="860"/>
      <c r="F33" s="860"/>
      <c r="G33" s="860"/>
      <c r="H33" s="861"/>
    </row>
    <row r="34" spans="1:12">
      <c r="A34" s="859"/>
      <c r="B34" s="860"/>
      <c r="C34" s="860"/>
      <c r="D34" s="860"/>
      <c r="E34" s="860"/>
      <c r="F34" s="860"/>
      <c r="G34" s="860"/>
      <c r="H34" s="861"/>
    </row>
    <row r="35" spans="1:12">
      <c r="A35" s="862"/>
      <c r="B35" s="863"/>
      <c r="C35" s="863"/>
      <c r="D35" s="863"/>
      <c r="E35" s="863"/>
      <c r="F35" s="863"/>
      <c r="G35" s="863"/>
      <c r="H35" s="864"/>
    </row>
    <row r="37" spans="1:12">
      <c r="A37" s="865" t="s">
        <v>336</v>
      </c>
      <c r="B37" s="866"/>
      <c r="C37" s="866"/>
      <c r="D37" s="866"/>
      <c r="E37" s="866"/>
      <c r="F37" s="866"/>
      <c r="G37" s="1028"/>
      <c r="H37" s="444"/>
    </row>
    <row r="38" spans="1:12" s="441" customFormat="1" ht="14.45" customHeight="1">
      <c r="A38" s="1019" t="s">
        <v>218</v>
      </c>
      <c r="B38" s="1029"/>
      <c r="C38" s="1029"/>
      <c r="D38" s="1029"/>
      <c r="E38" s="1029"/>
      <c r="F38" s="1029"/>
      <c r="G38" s="1029"/>
      <c r="H38" s="1030"/>
    </row>
    <row r="39" spans="1:12">
      <c r="A39" s="403" t="s">
        <v>337</v>
      </c>
      <c r="B39" s="401"/>
      <c r="C39" s="401"/>
      <c r="D39" s="401"/>
      <c r="E39" s="401"/>
      <c r="F39" s="401"/>
      <c r="G39" s="401"/>
      <c r="H39" s="402"/>
    </row>
    <row r="40" spans="1:12">
      <c r="A40" s="856"/>
      <c r="B40" s="1051"/>
      <c r="C40" s="1051"/>
      <c r="D40" s="1051"/>
      <c r="E40" s="1051"/>
      <c r="F40" s="1051"/>
      <c r="G40" s="1051"/>
      <c r="H40" s="1052"/>
    </row>
    <row r="41" spans="1:12">
      <c r="A41" s="1035"/>
      <c r="B41" s="1033"/>
      <c r="C41" s="1033"/>
      <c r="D41" s="1033"/>
      <c r="E41" s="1033"/>
      <c r="F41" s="1033"/>
      <c r="G41" s="1033"/>
      <c r="H41" s="1034"/>
    </row>
    <row r="42" spans="1:12">
      <c r="A42" s="1036"/>
      <c r="B42" s="1037"/>
      <c r="C42" s="1037"/>
      <c r="D42" s="1037"/>
      <c r="E42" s="1037"/>
      <c r="F42" s="1037"/>
      <c r="G42" s="1037"/>
      <c r="H42" s="1038"/>
    </row>
    <row r="43" spans="1:12">
      <c r="A43" s="96"/>
    </row>
    <row r="44" spans="1:12">
      <c r="A44" s="865" t="s">
        <v>338</v>
      </c>
      <c r="B44" s="866"/>
      <c r="C44" s="866"/>
      <c r="D44" s="866"/>
      <c r="E44" s="866"/>
      <c r="F44" s="866"/>
      <c r="G44" s="1028"/>
      <c r="H44" s="358"/>
    </row>
    <row r="45" spans="1:12" s="441" customFormat="1" ht="14.45" customHeight="1">
      <c r="A45" s="1019" t="s">
        <v>218</v>
      </c>
      <c r="B45" s="1020"/>
      <c r="C45" s="1020"/>
      <c r="D45" s="1020"/>
      <c r="E45" s="1020"/>
      <c r="F45" s="1020"/>
      <c r="G45" s="1020"/>
      <c r="H45" s="1021"/>
    </row>
    <row r="46" spans="1:12">
      <c r="A46" s="355" t="s">
        <v>339</v>
      </c>
      <c r="B46" s="356"/>
      <c r="C46" s="356"/>
      <c r="D46" s="356"/>
      <c r="E46" s="356"/>
      <c r="F46" s="356"/>
      <c r="G46" s="356"/>
      <c r="H46" s="357"/>
      <c r="I46" s="75"/>
      <c r="J46" s="75"/>
      <c r="K46" s="75"/>
      <c r="L46" s="75"/>
    </row>
    <row r="47" spans="1:12">
      <c r="A47" s="859"/>
      <c r="B47" s="1033"/>
      <c r="C47" s="1033"/>
      <c r="D47" s="1033"/>
      <c r="E47" s="1033"/>
      <c r="F47" s="1033"/>
      <c r="G47" s="1033"/>
      <c r="H47" s="1034"/>
    </row>
    <row r="48" spans="1:12">
      <c r="A48" s="1035"/>
      <c r="B48" s="1033"/>
      <c r="C48" s="1033"/>
      <c r="D48" s="1033"/>
      <c r="E48" s="1033"/>
      <c r="F48" s="1033"/>
      <c r="G48" s="1033"/>
      <c r="H48" s="1034"/>
    </row>
    <row r="49" spans="1:8">
      <c r="A49" s="1036"/>
      <c r="B49" s="1037"/>
      <c r="C49" s="1037"/>
      <c r="D49" s="1037"/>
      <c r="E49" s="1037"/>
      <c r="F49" s="1037"/>
      <c r="G49" s="1037"/>
      <c r="H49" s="1038"/>
    </row>
    <row r="51" spans="1:8" ht="14.45" customHeight="1">
      <c r="A51" s="850" t="s">
        <v>340</v>
      </c>
      <c r="B51" s="1046"/>
      <c r="C51" s="1046"/>
      <c r="D51" s="1046"/>
      <c r="E51" s="1046"/>
      <c r="F51" s="1046"/>
      <c r="G51" s="1046"/>
      <c r="H51" s="1047"/>
    </row>
    <row r="52" spans="1:8">
      <c r="A52" s="1048"/>
      <c r="B52" s="1049"/>
      <c r="C52" s="1049"/>
      <c r="D52" s="1049"/>
      <c r="E52" s="1049"/>
      <c r="F52" s="1049"/>
      <c r="G52" s="1049"/>
      <c r="H52" s="1050"/>
    </row>
    <row r="53" spans="1:8">
      <c r="A53" s="859"/>
      <c r="B53" s="1039"/>
      <c r="C53" s="1039"/>
      <c r="D53" s="1039"/>
      <c r="E53" s="1039"/>
      <c r="F53" s="1039"/>
      <c r="G53" s="1039"/>
      <c r="H53" s="1040"/>
    </row>
    <row r="54" spans="1:8">
      <c r="A54" s="1041"/>
      <c r="B54" s="1042"/>
      <c r="C54" s="1042"/>
      <c r="D54" s="1042"/>
      <c r="E54" s="1042"/>
      <c r="F54" s="1042"/>
      <c r="G54" s="1042"/>
      <c r="H54" s="1040"/>
    </row>
    <row r="55" spans="1:8">
      <c r="A55" s="1041"/>
      <c r="B55" s="1042"/>
      <c r="C55" s="1042"/>
      <c r="D55" s="1042"/>
      <c r="E55" s="1042"/>
      <c r="F55" s="1042"/>
      <c r="G55" s="1042"/>
      <c r="H55" s="1040"/>
    </row>
    <row r="56" spans="1:8">
      <c r="A56" s="1043"/>
      <c r="B56" s="1044"/>
      <c r="C56" s="1044"/>
      <c r="D56" s="1044"/>
      <c r="E56" s="1044"/>
      <c r="F56" s="1044"/>
      <c r="G56" s="1044"/>
      <c r="H56" s="1045"/>
    </row>
  </sheetData>
  <sheetProtection sheet="1" objects="1" scenarios="1"/>
  <mergeCells count="29">
    <mergeCell ref="A4:C4"/>
    <mergeCell ref="A9:C9"/>
    <mergeCell ref="B15:C15"/>
    <mergeCell ref="B14:C14"/>
    <mergeCell ref="B13:C13"/>
    <mergeCell ref="B12:C12"/>
    <mergeCell ref="B11:C11"/>
    <mergeCell ref="A7:H7"/>
    <mergeCell ref="A47:H49"/>
    <mergeCell ref="A32:H35"/>
    <mergeCell ref="A53:H56"/>
    <mergeCell ref="A51:H52"/>
    <mergeCell ref="A27:H29"/>
    <mergeCell ref="A40:H42"/>
    <mergeCell ref="B18:C18"/>
    <mergeCell ref="B17:C17"/>
    <mergeCell ref="B16:C16"/>
    <mergeCell ref="B10:C10"/>
    <mergeCell ref="A45:H45"/>
    <mergeCell ref="A25:H26"/>
    <mergeCell ref="A31:H31"/>
    <mergeCell ref="A37:G37"/>
    <mergeCell ref="A38:H38"/>
    <mergeCell ref="A44:G44"/>
    <mergeCell ref="B23:C23"/>
    <mergeCell ref="B22:C22"/>
    <mergeCell ref="B21:C21"/>
    <mergeCell ref="B20:C20"/>
    <mergeCell ref="B19:C19"/>
  </mergeCells>
  <conditionalFormatting sqref="A53">
    <cfRule type="expression" dxfId="17" priority="12">
      <formula>AND($A$53="",$R$24&gt;0)</formula>
    </cfRule>
  </conditionalFormatting>
  <conditionalFormatting sqref="A32 A40 A47">
    <cfRule type="expression" dxfId="16" priority="10">
      <formula>AND($O$24=TRUE,$A32="")</formula>
    </cfRule>
  </conditionalFormatting>
  <conditionalFormatting sqref="H37 H44">
    <cfRule type="expression" dxfId="15" priority="9">
      <formula>AND($O$24=TRUE,$H37="")</formula>
    </cfRule>
  </conditionalFormatting>
  <conditionalFormatting sqref="A27:H29">
    <cfRule type="expression" dxfId="14" priority="8">
      <formula>AND($M$24=TRUE,$A$27="")</formula>
    </cfRule>
  </conditionalFormatting>
  <conditionalFormatting sqref="A10:H23">
    <cfRule type="expression" dxfId="13" priority="7">
      <formula>$J$24=0</formula>
    </cfRule>
  </conditionalFormatting>
  <conditionalFormatting sqref="D10:E23">
    <cfRule type="expression" dxfId="12" priority="6">
      <formula>AND($J10=TRUE,D10="")</formula>
    </cfRule>
  </conditionalFormatting>
  <conditionalFormatting sqref="B17:C23">
    <cfRule type="expression" dxfId="11" priority="5">
      <formula>AND($J17=TRUE,$B17="")</formula>
    </cfRule>
  </conditionalFormatting>
  <conditionalFormatting sqref="F10:F23">
    <cfRule type="expression" dxfId="10" priority="4">
      <formula>AND($J10=TRUE,$K10=FALSE,$L10=FALSE)</formula>
    </cfRule>
  </conditionalFormatting>
  <conditionalFormatting sqref="G10:G23">
    <cfRule type="expression" dxfId="9" priority="3">
      <formula>AND($J10=TRUE,$M10=FALSE,$N10=FALSE)</formula>
    </cfRule>
  </conditionalFormatting>
  <conditionalFormatting sqref="H10:H23">
    <cfRule type="expression" dxfId="8" priority="2">
      <formula>AND($J10=TRUE,$O10=FALSE,$P10=FALSE)</formula>
    </cfRule>
  </conditionalFormatting>
  <conditionalFormatting sqref="H4">
    <cfRule type="cellIs" dxfId="7" priority="1" operator="equal">
      <formula>""</formula>
    </cfRule>
  </conditionalFormatting>
  <printOptions horizontalCentered="1"/>
  <pageMargins left="0.5" right="0.5" top="0.5" bottom="0.5" header="0.3" footer="0.3"/>
  <pageSetup scale="85" orientation="portrait" r:id="rId1"/>
  <headerFooter>
    <oddFooter>&amp;LEdition 05/12&amp;RPage &amp;P of &amp;N</oddFooter>
  </headerFooter>
  <legacyDrawing r:id="rId2"/>
</worksheet>
</file>

<file path=xl/worksheets/sheet17.xml><?xml version="1.0" encoding="utf-8"?>
<worksheet xmlns="http://schemas.openxmlformats.org/spreadsheetml/2006/main" xmlns:r="http://schemas.openxmlformats.org/officeDocument/2006/relationships">
  <sheetPr codeName="Sheet21">
    <pageSetUpPr fitToPage="1"/>
  </sheetPr>
  <dimension ref="A1:P101"/>
  <sheetViews>
    <sheetView showGridLines="0" zoomScaleNormal="100" zoomScaleSheetLayoutView="100" workbookViewId="0">
      <selection activeCell="C7" sqref="C7"/>
    </sheetView>
  </sheetViews>
  <sheetFormatPr defaultColWidth="8.85546875" defaultRowHeight="15"/>
  <cols>
    <col min="1" max="2" width="10.7109375" style="160" customWidth="1"/>
    <col min="3" max="3" width="11.42578125" style="160" customWidth="1"/>
    <col min="4" max="4" width="11.5703125" style="160" customWidth="1"/>
    <col min="5" max="5" width="9.28515625" style="160" customWidth="1"/>
    <col min="6" max="6" width="19" style="160" customWidth="1"/>
    <col min="7" max="7" width="8.85546875" style="160"/>
    <col min="8" max="8" width="13.7109375" style="160" customWidth="1"/>
    <col min="9" max="16384" width="8.85546875" style="160"/>
  </cols>
  <sheetData>
    <row r="1" spans="1:16" ht="18.75">
      <c r="A1" s="370" t="s">
        <v>5</v>
      </c>
      <c r="H1" s="82" t="s">
        <v>284</v>
      </c>
    </row>
    <row r="2" spans="1:16" ht="18.75">
      <c r="A2" s="619" t="s">
        <v>7</v>
      </c>
    </row>
    <row r="4" spans="1:16" ht="15.75">
      <c r="A4" s="1057" t="s">
        <v>245</v>
      </c>
      <c r="B4" s="1057"/>
      <c r="C4" s="1057"/>
      <c r="D4" s="1057"/>
      <c r="E4" s="1057"/>
      <c r="F4" s="641"/>
      <c r="G4" s="113" t="s">
        <v>59</v>
      </c>
      <c r="H4" s="727"/>
    </row>
    <row r="5" spans="1:16">
      <c r="G5" s="113"/>
      <c r="H5" s="452"/>
    </row>
    <row r="6" spans="1:16">
      <c r="H6" s="162"/>
    </row>
    <row r="7" spans="1:16">
      <c r="A7" s="640" t="s">
        <v>297</v>
      </c>
      <c r="C7" s="330"/>
      <c r="D7" s="145"/>
    </row>
    <row r="8" spans="1:16">
      <c r="A8" s="640" t="s">
        <v>298</v>
      </c>
      <c r="C8" s="330"/>
      <c r="D8" s="145"/>
    </row>
    <row r="9" spans="1:16">
      <c r="C9" s="161"/>
      <c r="F9" s="162"/>
      <c r="G9" s="162"/>
      <c r="H9" s="162"/>
      <c r="I9" s="162"/>
      <c r="J9" s="162"/>
      <c r="K9" s="162"/>
      <c r="L9" s="162"/>
      <c r="M9" s="162"/>
      <c r="N9" s="162"/>
      <c r="O9" s="162"/>
      <c r="P9" s="162"/>
    </row>
    <row r="10" spans="1:16">
      <c r="A10" s="144">
        <v>-3</v>
      </c>
      <c r="B10" s="144">
        <f>A10-1</f>
        <v>-4</v>
      </c>
      <c r="C10" s="144">
        <f>B10-1</f>
        <v>-5</v>
      </c>
      <c r="D10" s="144">
        <f>C10-1</f>
        <v>-6</v>
      </c>
      <c r="F10" s="145"/>
      <c r="G10" s="162"/>
      <c r="H10" s="162"/>
      <c r="I10" s="162"/>
      <c r="J10" s="162"/>
      <c r="K10" s="162"/>
      <c r="L10" s="162"/>
      <c r="M10" s="162"/>
      <c r="N10" s="162"/>
      <c r="O10" s="162"/>
      <c r="P10" s="162"/>
    </row>
    <row r="11" spans="1:16" ht="14.45" customHeight="1">
      <c r="A11" s="1058" t="s">
        <v>47</v>
      </c>
      <c r="B11" s="1058"/>
      <c r="C11" s="620" t="s">
        <v>48</v>
      </c>
      <c r="D11" s="620" t="s">
        <v>49</v>
      </c>
      <c r="F11" s="1061" t="s">
        <v>63</v>
      </c>
      <c r="G11" s="1062"/>
      <c r="H11" s="1063"/>
      <c r="I11" s="163"/>
      <c r="J11" s="163"/>
      <c r="K11" s="163"/>
      <c r="L11" s="163"/>
      <c r="M11" s="163"/>
      <c r="N11" s="162"/>
      <c r="O11" s="162"/>
      <c r="P11" s="162"/>
    </row>
    <row r="12" spans="1:16">
      <c r="A12" s="164">
        <v>-0.251</v>
      </c>
      <c r="B12" s="165">
        <f>IF(C7="",-0.3,C7)</f>
        <v>-0.3</v>
      </c>
      <c r="C12" s="331"/>
      <c r="D12" s="166">
        <f>IFERROR(C12/$C$25,0)</f>
        <v>0</v>
      </c>
      <c r="F12" s="1064"/>
      <c r="G12" s="1065"/>
      <c r="H12" s="1066"/>
      <c r="I12" s="163"/>
      <c r="J12" s="163"/>
      <c r="K12" s="163"/>
      <c r="L12" s="163"/>
      <c r="M12" s="163"/>
      <c r="N12" s="162"/>
      <c r="O12" s="162"/>
      <c r="P12" s="162"/>
    </row>
    <row r="13" spans="1:16">
      <c r="A13" s="16">
        <v>-0.20100000000000001</v>
      </c>
      <c r="B13" s="167">
        <f>MAX($C$7,-0.25)</f>
        <v>-0.25</v>
      </c>
      <c r="C13" s="332"/>
      <c r="D13" s="17">
        <f>IFERROR(C13/$C$25,0)</f>
        <v>0</v>
      </c>
      <c r="F13" s="1067"/>
      <c r="G13" s="1068"/>
      <c r="H13" s="1069"/>
      <c r="I13" s="168"/>
      <c r="J13" s="168"/>
      <c r="K13" s="168"/>
      <c r="L13" s="168"/>
      <c r="M13" s="168"/>
      <c r="N13" s="162"/>
      <c r="O13" s="162"/>
      <c r="P13" s="162"/>
    </row>
    <row r="14" spans="1:16">
      <c r="A14" s="169">
        <v>-0.151</v>
      </c>
      <c r="B14" s="170">
        <f>MAX($C$7,-0.2)</f>
        <v>-0.2</v>
      </c>
      <c r="C14" s="333"/>
      <c r="D14" s="24">
        <f t="shared" ref="D14:D24" si="0">IFERROR(C14/$C$25,0)</f>
        <v>0</v>
      </c>
      <c r="F14" s="1070"/>
      <c r="G14" s="1071"/>
      <c r="H14" s="1072"/>
      <c r="I14" s="168"/>
      <c r="J14" s="168"/>
      <c r="K14" s="168"/>
      <c r="L14" s="168"/>
      <c r="M14" s="168"/>
      <c r="N14" s="162"/>
      <c r="O14" s="162"/>
      <c r="P14" s="162"/>
    </row>
    <row r="15" spans="1:16">
      <c r="A15" s="16">
        <v>-0.10100000000000001</v>
      </c>
      <c r="B15" s="167">
        <f>MAX($C$7,-0.15)</f>
        <v>-0.15</v>
      </c>
      <c r="C15" s="332"/>
      <c r="D15" s="17">
        <f t="shared" si="0"/>
        <v>0</v>
      </c>
      <c r="F15" s="1070"/>
      <c r="G15" s="1071"/>
      <c r="H15" s="1072"/>
      <c r="I15" s="168"/>
      <c r="J15" s="168"/>
      <c r="K15" s="168"/>
      <c r="L15" s="168"/>
      <c r="M15" s="168"/>
      <c r="N15" s="162"/>
      <c r="O15" s="162"/>
      <c r="P15" s="162"/>
    </row>
    <row r="16" spans="1:16">
      <c r="A16" s="169">
        <v>-5.0999999999999997E-2</v>
      </c>
      <c r="B16" s="170">
        <f>MAX($C$7,-0.1)</f>
        <v>-0.1</v>
      </c>
      <c r="C16" s="333"/>
      <c r="D16" s="24">
        <f t="shared" si="0"/>
        <v>0</v>
      </c>
      <c r="F16" s="1070"/>
      <c r="G16" s="1071"/>
      <c r="H16" s="1072"/>
      <c r="I16" s="168"/>
      <c r="J16" s="168"/>
      <c r="K16" s="168"/>
      <c r="L16" s="168"/>
      <c r="M16" s="168"/>
      <c r="N16" s="162"/>
      <c r="O16" s="162"/>
      <c r="P16" s="162"/>
    </row>
    <row r="17" spans="1:16">
      <c r="A17" s="16">
        <v>-1E-3</v>
      </c>
      <c r="B17" s="167">
        <f>MAX($C$7,-0.05)</f>
        <v>-0.05</v>
      </c>
      <c r="C17" s="332"/>
      <c r="D17" s="17">
        <f t="shared" si="0"/>
        <v>0</v>
      </c>
      <c r="F17" s="1070"/>
      <c r="G17" s="1071"/>
      <c r="H17" s="1072"/>
      <c r="I17" s="168"/>
      <c r="J17" s="168"/>
      <c r="K17" s="168"/>
      <c r="L17" s="168"/>
      <c r="M17" s="168"/>
      <c r="N17" s="162"/>
      <c r="O17" s="162"/>
      <c r="P17" s="162"/>
    </row>
    <row r="18" spans="1:16">
      <c r="A18" s="1059" t="s">
        <v>50</v>
      </c>
      <c r="B18" s="1060"/>
      <c r="C18" s="333"/>
      <c r="D18" s="24">
        <f t="shared" si="0"/>
        <v>0</v>
      </c>
      <c r="F18" s="1070"/>
      <c r="G18" s="1071"/>
      <c r="H18" s="1072"/>
      <c r="I18" s="168"/>
      <c r="J18" s="168"/>
      <c r="K18" s="168"/>
      <c r="L18" s="168"/>
      <c r="M18" s="168"/>
      <c r="N18" s="162"/>
      <c r="O18" s="162"/>
      <c r="P18" s="162"/>
    </row>
    <row r="19" spans="1:16">
      <c r="A19" s="16">
        <v>1E-3</v>
      </c>
      <c r="B19" s="167">
        <f>MIN($C$8,0.05)</f>
        <v>0.05</v>
      </c>
      <c r="C19" s="332"/>
      <c r="D19" s="17">
        <f t="shared" si="0"/>
        <v>0</v>
      </c>
      <c r="F19" s="1070"/>
      <c r="G19" s="1071"/>
      <c r="H19" s="1072"/>
      <c r="I19" s="168"/>
      <c r="J19" s="168"/>
      <c r="K19" s="168"/>
      <c r="L19" s="168"/>
      <c r="M19" s="168"/>
      <c r="N19" s="162"/>
      <c r="O19" s="162"/>
      <c r="P19" s="162"/>
    </row>
    <row r="20" spans="1:16">
      <c r="A20" s="169">
        <v>5.0999999999999997E-2</v>
      </c>
      <c r="B20" s="170">
        <f>MIN($C$8,0.1)</f>
        <v>0.1</v>
      </c>
      <c r="C20" s="333"/>
      <c r="D20" s="24">
        <f t="shared" si="0"/>
        <v>0</v>
      </c>
      <c r="F20" s="1070"/>
      <c r="G20" s="1071"/>
      <c r="H20" s="1072"/>
      <c r="I20" s="168"/>
      <c r="J20" s="168"/>
      <c r="K20" s="168"/>
      <c r="L20" s="168"/>
      <c r="M20" s="168"/>
      <c r="N20" s="162"/>
      <c r="O20" s="162"/>
      <c r="P20" s="162"/>
    </row>
    <row r="21" spans="1:16">
      <c r="A21" s="16">
        <v>0.10100000000000001</v>
      </c>
      <c r="B21" s="167">
        <f>MIN($C$8,0.15)</f>
        <v>0.15</v>
      </c>
      <c r="C21" s="332"/>
      <c r="D21" s="17">
        <f t="shared" si="0"/>
        <v>0</v>
      </c>
      <c r="F21" s="1070"/>
      <c r="G21" s="1071"/>
      <c r="H21" s="1072"/>
      <c r="I21" s="162"/>
      <c r="J21" s="162"/>
      <c r="K21" s="162"/>
      <c r="L21" s="162"/>
      <c r="M21" s="162"/>
      <c r="N21" s="162"/>
      <c r="O21" s="162"/>
      <c r="P21" s="162"/>
    </row>
    <row r="22" spans="1:16">
      <c r="A22" s="169">
        <v>0.151</v>
      </c>
      <c r="B22" s="170">
        <f>MIN($C$8,0.2)</f>
        <v>0.2</v>
      </c>
      <c r="C22" s="333"/>
      <c r="D22" s="24">
        <f t="shared" si="0"/>
        <v>0</v>
      </c>
      <c r="F22" s="1070"/>
      <c r="G22" s="1071"/>
      <c r="H22" s="1072"/>
      <c r="I22" s="162"/>
      <c r="J22" s="162"/>
      <c r="K22" s="162"/>
      <c r="L22" s="162"/>
      <c r="M22" s="162"/>
      <c r="N22" s="162"/>
      <c r="O22" s="162"/>
      <c r="P22" s="162"/>
    </row>
    <row r="23" spans="1:16">
      <c r="A23" s="16">
        <v>0.20100000000000001</v>
      </c>
      <c r="B23" s="167">
        <f>MIN($C$8,0.25)</f>
        <v>0.25</v>
      </c>
      <c r="C23" s="332"/>
      <c r="D23" s="17">
        <f t="shared" si="0"/>
        <v>0</v>
      </c>
      <c r="F23" s="1070"/>
      <c r="G23" s="1071"/>
      <c r="H23" s="1072"/>
      <c r="I23" s="162"/>
      <c r="J23" s="162"/>
      <c r="K23" s="162"/>
      <c r="L23" s="162"/>
      <c r="M23" s="162"/>
      <c r="N23" s="162"/>
      <c r="O23" s="162"/>
      <c r="P23" s="162"/>
    </row>
    <row r="24" spans="1:16">
      <c r="A24" s="171">
        <v>0.251</v>
      </c>
      <c r="B24" s="172">
        <f>IF(C8="",0.3,C8)</f>
        <v>0.3</v>
      </c>
      <c r="C24" s="334"/>
      <c r="D24" s="24">
        <f t="shared" si="0"/>
        <v>0</v>
      </c>
      <c r="F24" s="1070"/>
      <c r="G24" s="1071"/>
      <c r="H24" s="1072"/>
    </row>
    <row r="25" spans="1:16">
      <c r="A25" s="1076" t="s">
        <v>4</v>
      </c>
      <c r="B25" s="1077"/>
      <c r="C25" s="335">
        <f>SUM(C12:C24)</f>
        <v>0</v>
      </c>
      <c r="D25" s="173">
        <f>SUM(D12:D24)</f>
        <v>0</v>
      </c>
      <c r="F25" s="1073"/>
      <c r="G25" s="1074"/>
      <c r="H25" s="1075"/>
    </row>
    <row r="47" spans="1:8" ht="12" customHeight="1">
      <c r="A47" s="174" t="s">
        <v>70</v>
      </c>
      <c r="B47" s="175"/>
      <c r="C47" s="175"/>
      <c r="D47" s="175"/>
      <c r="E47" s="175"/>
      <c r="F47" s="175"/>
      <c r="G47" s="175"/>
      <c r="H47" s="175"/>
    </row>
    <row r="48" spans="1:8" ht="12" customHeight="1">
      <c r="A48" s="176" t="s">
        <v>299</v>
      </c>
    </row>
    <row r="49" spans="1:1" ht="12" customHeight="1">
      <c r="A49" s="176" t="s">
        <v>300</v>
      </c>
    </row>
    <row r="50" spans="1:1" ht="12" customHeight="1">
      <c r="A50" s="640" t="s">
        <v>301</v>
      </c>
    </row>
    <row r="51" spans="1:1" ht="12" customHeight="1">
      <c r="A51" s="640" t="s">
        <v>302</v>
      </c>
    </row>
    <row r="52" spans="1:1" ht="12" customHeight="1">
      <c r="A52" s="176" t="s">
        <v>303</v>
      </c>
    </row>
    <row r="53" spans="1:1" ht="12" customHeight="1">
      <c r="A53" s="640" t="s">
        <v>304</v>
      </c>
    </row>
    <row r="89" spans="2:2">
      <c r="B89" s="445">
        <f>IF(C7="",-0.3,IF(C7&gt;-0.3,-0.3,C7))</f>
        <v>-0.3</v>
      </c>
    </row>
    <row r="90" spans="2:2">
      <c r="B90" s="445">
        <v>-0.25</v>
      </c>
    </row>
    <row r="91" spans="2:2">
      <c r="B91" s="445">
        <v>-0.2</v>
      </c>
    </row>
    <row r="92" spans="2:2">
      <c r="B92" s="445">
        <v>-0.15</v>
      </c>
    </row>
    <row r="93" spans="2:2">
      <c r="B93" s="445">
        <v>-0.1</v>
      </c>
    </row>
    <row r="94" spans="2:2">
      <c r="B94" s="445">
        <v>-0.05</v>
      </c>
    </row>
    <row r="95" spans="2:2">
      <c r="B95" s="445">
        <v>0</v>
      </c>
    </row>
    <row r="96" spans="2:2">
      <c r="B96" s="445">
        <v>0.05</v>
      </c>
    </row>
    <row r="97" spans="2:2">
      <c r="B97" s="445">
        <v>0.1</v>
      </c>
    </row>
    <row r="98" spans="2:2">
      <c r="B98" s="445">
        <v>0.15</v>
      </c>
    </row>
    <row r="99" spans="2:2">
      <c r="B99" s="445">
        <v>0.2</v>
      </c>
    </row>
    <row r="100" spans="2:2">
      <c r="B100" s="445">
        <v>0.25</v>
      </c>
    </row>
    <row r="101" spans="2:2">
      <c r="B101" s="445">
        <f>IF(C8="",0.3,IF(C8&lt;0.3,0.3,C8))</f>
        <v>0.3</v>
      </c>
    </row>
  </sheetData>
  <sheetProtection sheet="1" objects="1" scenarios="1"/>
  <sortState ref="A12:D24">
    <sortCondition ref="A12:A24"/>
  </sortState>
  <mergeCells count="6">
    <mergeCell ref="A4:E4"/>
    <mergeCell ref="A11:B11"/>
    <mergeCell ref="A18:B18"/>
    <mergeCell ref="F11:H13"/>
    <mergeCell ref="F14:H25"/>
    <mergeCell ref="A25:B25"/>
  </mergeCells>
  <conditionalFormatting sqref="C7:C8">
    <cfRule type="expression" dxfId="6" priority="7">
      <formula>$C7=""</formula>
    </cfRule>
  </conditionalFormatting>
  <conditionalFormatting sqref="C12:C24">
    <cfRule type="expression" dxfId="5" priority="6">
      <formula>$C$18=""</formula>
    </cfRule>
  </conditionalFormatting>
  <conditionalFormatting sqref="A12:D17">
    <cfRule type="expression" dxfId="4" priority="5">
      <formula>$A12&lt;$B12</formula>
    </cfRule>
  </conditionalFormatting>
  <conditionalFormatting sqref="A19:D24">
    <cfRule type="expression" dxfId="3" priority="4">
      <formula>$A19&gt;$B19</formula>
    </cfRule>
  </conditionalFormatting>
  <conditionalFormatting sqref="F14">
    <cfRule type="expression" dxfId="2" priority="3">
      <formula>AND(OR($C$7&lt;-0.25,$C$8&gt;0.25),$F$14="")</formula>
    </cfRule>
  </conditionalFormatting>
  <conditionalFormatting sqref="F11:H13">
    <cfRule type="expression" dxfId="1" priority="2">
      <formula>OR($C$7&lt;-0.25,$C$8&gt;0.25)</formula>
    </cfRule>
  </conditionalFormatting>
  <conditionalFormatting sqref="H4">
    <cfRule type="cellIs" dxfId="0" priority="1" operator="equal">
      <formula>""</formula>
    </cfRule>
  </conditionalFormatting>
  <printOptions horizontalCentered="1"/>
  <pageMargins left="0.5" right="0.5" top="0.5" bottom="0.5" header="0.3" footer="0.3"/>
  <pageSetup scale="95" orientation="portrait" r:id="rId1"/>
  <headerFooter>
    <oddFooter>&amp;LEdition 05/12&amp;RPage &amp;P of &amp;N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H72"/>
  <sheetViews>
    <sheetView showGridLines="0" zoomScaleNormal="100" zoomScaleSheetLayoutView="100" workbookViewId="0">
      <selection activeCell="E3" sqref="E3"/>
    </sheetView>
  </sheetViews>
  <sheetFormatPr defaultColWidth="8.85546875" defaultRowHeight="15"/>
  <cols>
    <col min="1" max="1" width="3.85546875" style="125" customWidth="1"/>
    <col min="2" max="3" width="3.140625" style="122" customWidth="1"/>
    <col min="4" max="4" width="78.5703125" style="125" customWidth="1"/>
    <col min="5" max="5" width="10.28515625" style="120" customWidth="1"/>
    <col min="6" max="6" width="10.7109375" style="667" hidden="1" customWidth="1"/>
    <col min="7" max="16384" width="8.85546875" style="120"/>
  </cols>
  <sheetData>
    <row r="1" spans="1:8" ht="18.75">
      <c r="A1" s="370" t="s">
        <v>5</v>
      </c>
      <c r="D1" s="362"/>
      <c r="E1" s="410"/>
      <c r="G1" s="363"/>
      <c r="H1" s="363"/>
    </row>
    <row r="2" spans="1:8" ht="18.75">
      <c r="A2" s="619" t="s">
        <v>7</v>
      </c>
      <c r="D2" s="362"/>
      <c r="E2" s="410"/>
      <c r="G2" s="363"/>
      <c r="H2" s="363"/>
    </row>
    <row r="3" spans="1:8" s="617" customFormat="1">
      <c r="A3" s="637"/>
      <c r="B3" s="639"/>
      <c r="C3" s="639"/>
      <c r="D3" s="642" t="s">
        <v>59</v>
      </c>
      <c r="E3" s="727"/>
      <c r="F3" s="667"/>
      <c r="G3" s="128"/>
      <c r="H3" s="128"/>
    </row>
    <row r="4" spans="1:8" ht="15.75">
      <c r="A4" s="443" t="s">
        <v>223</v>
      </c>
      <c r="B4" s="443"/>
      <c r="C4" s="443"/>
      <c r="G4" s="442"/>
      <c r="H4" s="442"/>
    </row>
    <row r="5" spans="1:8" s="617" customFormat="1">
      <c r="A5" s="638"/>
      <c r="B5" s="639"/>
      <c r="C5" s="639"/>
      <c r="D5" s="638"/>
      <c r="E5" s="410"/>
      <c r="F5" s="667"/>
      <c r="G5" s="128"/>
      <c r="H5" s="128"/>
    </row>
    <row r="6" spans="1:8">
      <c r="A6" s="618" t="s">
        <v>73</v>
      </c>
      <c r="B6" s="381"/>
      <c r="C6" s="381"/>
      <c r="D6" s="380"/>
      <c r="E6" s="382"/>
      <c r="F6" s="668"/>
      <c r="G6" s="128"/>
      <c r="H6" s="128"/>
    </row>
    <row r="7" spans="1:8">
      <c r="A7" s="383">
        <v>-1</v>
      </c>
      <c r="B7" s="815" t="s">
        <v>74</v>
      </c>
      <c r="C7" s="816"/>
      <c r="D7" s="817"/>
      <c r="E7" s="384"/>
      <c r="F7" s="669" t="s">
        <v>75</v>
      </c>
      <c r="G7" s="130"/>
      <c r="H7" s="130"/>
    </row>
    <row r="8" spans="1:8">
      <c r="A8" s="383">
        <v>-2</v>
      </c>
      <c r="B8" s="818" t="s">
        <v>171</v>
      </c>
      <c r="C8" s="819"/>
      <c r="D8" s="820"/>
      <c r="E8" s="411"/>
      <c r="F8" s="669" t="s">
        <v>76</v>
      </c>
      <c r="G8" s="130"/>
      <c r="H8" s="130"/>
    </row>
    <row r="9" spans="1:8">
      <c r="A9" s="383">
        <v>-3</v>
      </c>
      <c r="B9" s="821" t="s">
        <v>200</v>
      </c>
      <c r="C9" s="822"/>
      <c r="D9" s="823"/>
      <c r="E9" s="405"/>
      <c r="F9" s="669"/>
      <c r="G9" s="130"/>
      <c r="H9" s="130"/>
    </row>
    <row r="10" spans="1:8">
      <c r="A10" s="383" t="s">
        <v>172</v>
      </c>
      <c r="B10" s="818" t="s">
        <v>201</v>
      </c>
      <c r="C10" s="819"/>
      <c r="D10" s="820"/>
      <c r="E10" s="129"/>
      <c r="F10" s="669"/>
      <c r="G10" s="130"/>
      <c r="H10" s="130"/>
    </row>
    <row r="11" spans="1:8" ht="26.45" customHeight="1">
      <c r="A11" s="383">
        <v>-4</v>
      </c>
      <c r="B11" s="821" t="s">
        <v>399</v>
      </c>
      <c r="C11" s="822"/>
      <c r="D11" s="824"/>
      <c r="E11" s="405"/>
      <c r="F11" s="669"/>
      <c r="G11" s="130"/>
      <c r="H11" s="130"/>
    </row>
    <row r="12" spans="1:8">
      <c r="A12" s="383" t="s">
        <v>173</v>
      </c>
      <c r="B12" s="812" t="s">
        <v>193</v>
      </c>
      <c r="C12" s="813"/>
      <c r="D12" s="814"/>
      <c r="E12" s="385"/>
      <c r="F12" s="669"/>
      <c r="G12" s="130"/>
      <c r="H12" s="130"/>
    </row>
    <row r="13" spans="1:8" s="124" customFormat="1">
      <c r="A13" s="618" t="s">
        <v>295</v>
      </c>
      <c r="B13" s="386"/>
      <c r="C13" s="386"/>
      <c r="D13" s="387"/>
      <c r="E13" s="388"/>
      <c r="F13" s="670"/>
    </row>
    <row r="14" spans="1:8" s="124" customFormat="1" ht="14.45" customHeight="1">
      <c r="A14" s="389">
        <v>-5</v>
      </c>
      <c r="B14" s="815" t="s">
        <v>77</v>
      </c>
      <c r="C14" s="816"/>
      <c r="D14" s="817"/>
      <c r="E14" s="408"/>
      <c r="F14" s="670"/>
    </row>
    <row r="15" spans="1:8" s="124" customFormat="1" ht="15.75">
      <c r="A15" s="389" t="s">
        <v>174</v>
      </c>
      <c r="B15" s="836" t="s">
        <v>400</v>
      </c>
      <c r="C15" s="837"/>
      <c r="D15" s="838"/>
      <c r="E15" s="129"/>
      <c r="F15" s="670"/>
    </row>
    <row r="16" spans="1:8" s="124" customFormat="1" ht="14.45" customHeight="1">
      <c r="A16" s="389">
        <v>-6</v>
      </c>
      <c r="B16" s="818" t="s">
        <v>202</v>
      </c>
      <c r="C16" s="819"/>
      <c r="D16" s="820"/>
      <c r="E16" s="409"/>
      <c r="F16" s="670"/>
    </row>
    <row r="17" spans="1:8" s="124" customFormat="1" ht="15.6" customHeight="1">
      <c r="A17" s="389" t="s">
        <v>175</v>
      </c>
      <c r="B17" s="839" t="s">
        <v>401</v>
      </c>
      <c r="C17" s="840"/>
      <c r="D17" s="841"/>
      <c r="E17" s="385"/>
      <c r="F17" s="670"/>
    </row>
    <row r="18" spans="1:8" s="124" customFormat="1">
      <c r="A18" s="618" t="s">
        <v>294</v>
      </c>
      <c r="B18" s="386"/>
      <c r="C18" s="386"/>
      <c r="D18" s="390"/>
      <c r="E18" s="388"/>
      <c r="F18" s="670"/>
    </row>
    <row r="19" spans="1:8" ht="14.45" customHeight="1">
      <c r="A19" s="383">
        <v>-7</v>
      </c>
      <c r="B19" s="815" t="s">
        <v>78</v>
      </c>
      <c r="C19" s="816"/>
      <c r="D19" s="817"/>
      <c r="E19" s="406"/>
      <c r="F19" s="669"/>
      <c r="G19" s="130"/>
      <c r="H19" s="130"/>
    </row>
    <row r="20" spans="1:8" ht="14.45" customHeight="1">
      <c r="A20" s="383" t="s">
        <v>176</v>
      </c>
      <c r="B20" s="818" t="s">
        <v>191</v>
      </c>
      <c r="C20" s="819"/>
      <c r="D20" s="820"/>
      <c r="E20" s="405"/>
      <c r="F20" s="669" t="s">
        <v>207</v>
      </c>
      <c r="G20" s="130"/>
      <c r="H20" s="130"/>
    </row>
    <row r="21" spans="1:8" ht="14.45" customHeight="1">
      <c r="A21" s="383" t="s">
        <v>177</v>
      </c>
      <c r="B21" s="818" t="s">
        <v>192</v>
      </c>
      <c r="C21" s="819"/>
      <c r="D21" s="820"/>
      <c r="E21" s="405"/>
      <c r="F21" s="670" t="s">
        <v>208</v>
      </c>
    </row>
    <row r="22" spans="1:8" ht="14.45" customHeight="1">
      <c r="A22" s="383" t="s">
        <v>178</v>
      </c>
      <c r="B22" s="839" t="s">
        <v>402</v>
      </c>
      <c r="C22" s="840"/>
      <c r="D22" s="841"/>
      <c r="E22" s="385"/>
      <c r="F22" s="670" t="s">
        <v>17</v>
      </c>
    </row>
    <row r="23" spans="1:8" s="124" customFormat="1">
      <c r="A23" s="618" t="s">
        <v>293</v>
      </c>
      <c r="B23" s="391"/>
      <c r="C23" s="391"/>
      <c r="D23" s="390"/>
      <c r="E23" s="388"/>
      <c r="F23" s="669" t="s">
        <v>62</v>
      </c>
    </row>
    <row r="24" spans="1:8" s="124" customFormat="1">
      <c r="A24" s="389">
        <v>-8</v>
      </c>
      <c r="B24" s="815" t="s">
        <v>204</v>
      </c>
      <c r="C24" s="816"/>
      <c r="D24" s="817"/>
      <c r="E24" s="427"/>
      <c r="F24" s="667" t="s">
        <v>209</v>
      </c>
    </row>
    <row r="25" spans="1:8">
      <c r="A25" s="364">
        <v>-9</v>
      </c>
      <c r="B25" s="848" t="s">
        <v>206</v>
      </c>
      <c r="C25" s="849"/>
      <c r="D25" s="820"/>
      <c r="E25" s="407"/>
      <c r="F25" s="667" t="s">
        <v>209</v>
      </c>
    </row>
    <row r="26" spans="1:8">
      <c r="A26" s="428"/>
      <c r="B26" s="842"/>
      <c r="C26" s="843"/>
      <c r="D26" s="843"/>
      <c r="E26" s="844"/>
      <c r="F26" s="667" t="s">
        <v>17</v>
      </c>
    </row>
    <row r="27" spans="1:8" s="124" customFormat="1">
      <c r="A27" s="618" t="s">
        <v>190</v>
      </c>
      <c r="B27" s="391"/>
      <c r="C27" s="391"/>
      <c r="D27" s="390"/>
      <c r="E27" s="388"/>
      <c r="F27" s="670" t="s">
        <v>203</v>
      </c>
    </row>
    <row r="28" spans="1:8" s="124" customFormat="1">
      <c r="A28" s="389">
        <v>-10</v>
      </c>
      <c r="B28" s="845" t="s">
        <v>226</v>
      </c>
      <c r="C28" s="846"/>
      <c r="D28" s="847"/>
      <c r="E28" s="406"/>
      <c r="F28" s="670" t="s">
        <v>205</v>
      </c>
    </row>
    <row r="29" spans="1:8" s="124" customFormat="1" ht="28.9" customHeight="1">
      <c r="A29" s="389">
        <v>-11</v>
      </c>
      <c r="B29" s="833" t="s">
        <v>225</v>
      </c>
      <c r="C29" s="834"/>
      <c r="D29" s="835"/>
      <c r="E29" s="405"/>
      <c r="F29" s="670"/>
    </row>
    <row r="30" spans="1:8" ht="43.15" customHeight="1">
      <c r="A30" s="389">
        <v>-12</v>
      </c>
      <c r="B30" s="830" t="s">
        <v>224</v>
      </c>
      <c r="C30" s="831"/>
      <c r="D30" s="832"/>
      <c r="E30" s="407"/>
    </row>
    <row r="31" spans="1:8">
      <c r="A31" s="618" t="s">
        <v>79</v>
      </c>
      <c r="B31" s="397"/>
      <c r="C31" s="397"/>
      <c r="D31" s="398"/>
      <c r="E31" s="399"/>
      <c r="F31" s="670"/>
    </row>
    <row r="32" spans="1:8">
      <c r="A32" s="389">
        <v>-13</v>
      </c>
      <c r="B32" s="437" t="s">
        <v>179</v>
      </c>
      <c r="C32" s="433"/>
      <c r="D32" s="434"/>
      <c r="E32" s="435"/>
      <c r="G32" s="123"/>
      <c r="H32" s="122"/>
    </row>
    <row r="33" spans="1:8">
      <c r="A33" s="120"/>
      <c r="B33" s="661"/>
      <c r="C33" s="662"/>
      <c r="D33" s="392" t="s">
        <v>80</v>
      </c>
      <c r="E33" s="131"/>
      <c r="F33" s="670" t="b">
        <v>0</v>
      </c>
      <c r="G33" s="123"/>
    </row>
    <row r="34" spans="1:8">
      <c r="A34" s="365"/>
      <c r="B34" s="661"/>
      <c r="C34" s="662"/>
      <c r="D34" s="124" t="s">
        <v>211</v>
      </c>
      <c r="E34" s="393"/>
      <c r="F34" s="670" t="b">
        <v>0</v>
      </c>
      <c r="G34" s="123"/>
    </row>
    <row r="35" spans="1:8">
      <c r="A35" s="365"/>
      <c r="B35" s="663"/>
      <c r="C35" s="664"/>
      <c r="D35" s="366" t="s">
        <v>81</v>
      </c>
      <c r="E35" s="394"/>
      <c r="F35" s="670" t="b">
        <v>0</v>
      </c>
      <c r="G35" s="123"/>
    </row>
    <row r="36" spans="1:8">
      <c r="A36" s="365"/>
      <c r="B36" s="663"/>
      <c r="C36" s="664"/>
      <c r="D36" s="366" t="s">
        <v>82</v>
      </c>
      <c r="E36" s="395"/>
      <c r="F36" s="670" t="b">
        <v>0</v>
      </c>
      <c r="G36" s="123"/>
    </row>
    <row r="37" spans="1:8">
      <c r="A37" s="365"/>
      <c r="B37" s="663"/>
      <c r="C37" s="664"/>
      <c r="D37" s="366" t="s">
        <v>83</v>
      </c>
      <c r="E37" s="395"/>
      <c r="F37" s="670" t="b">
        <v>0</v>
      </c>
      <c r="G37" s="123"/>
    </row>
    <row r="38" spans="1:8">
      <c r="A38" s="365"/>
      <c r="B38" s="663"/>
      <c r="C38" s="664"/>
      <c r="D38" s="366" t="s">
        <v>84</v>
      </c>
      <c r="E38" s="395"/>
      <c r="F38" s="670" t="b">
        <v>0</v>
      </c>
      <c r="G38" s="123"/>
    </row>
    <row r="39" spans="1:8">
      <c r="A39" s="365"/>
      <c r="B39" s="663"/>
      <c r="C39" s="664"/>
      <c r="D39" s="366" t="s">
        <v>85</v>
      </c>
      <c r="E39" s="395"/>
      <c r="F39" s="670" t="b">
        <v>0</v>
      </c>
      <c r="G39" s="123"/>
    </row>
    <row r="40" spans="1:8">
      <c r="A40" s="365"/>
      <c r="B40" s="663"/>
      <c r="C40" s="664"/>
      <c r="D40" s="366" t="s">
        <v>86</v>
      </c>
      <c r="E40" s="395"/>
      <c r="F40" s="670" t="b">
        <v>0</v>
      </c>
      <c r="G40" s="123"/>
    </row>
    <row r="41" spans="1:8" ht="43.15" customHeight="1">
      <c r="A41" s="365"/>
      <c r="B41" s="663"/>
      <c r="C41" s="664"/>
      <c r="D41" s="825" t="s">
        <v>210</v>
      </c>
      <c r="E41" s="826"/>
      <c r="F41" s="670" t="b">
        <v>0</v>
      </c>
      <c r="G41" s="123"/>
    </row>
    <row r="42" spans="1:8">
      <c r="A42" s="365"/>
      <c r="B42" s="663"/>
      <c r="C42" s="664"/>
      <c r="D42" s="825" t="s">
        <v>87</v>
      </c>
      <c r="E42" s="826"/>
      <c r="F42" s="670" t="b">
        <v>0</v>
      </c>
      <c r="G42" s="123"/>
    </row>
    <row r="43" spans="1:8">
      <c r="A43" s="365"/>
      <c r="B43" s="663"/>
      <c r="C43" s="664"/>
      <c r="D43" s="366" t="s">
        <v>180</v>
      </c>
      <c r="E43" s="395"/>
      <c r="F43" s="670" t="b">
        <v>0</v>
      </c>
      <c r="G43" s="123"/>
    </row>
    <row r="44" spans="1:8">
      <c r="A44" s="365"/>
      <c r="B44" s="663"/>
      <c r="C44" s="664"/>
      <c r="D44" s="366" t="s">
        <v>227</v>
      </c>
      <c r="E44" s="395"/>
      <c r="F44" s="670" t="b">
        <v>0</v>
      </c>
      <c r="G44" s="123"/>
    </row>
    <row r="45" spans="1:8">
      <c r="A45" s="365"/>
      <c r="B45" s="665"/>
      <c r="C45" s="666"/>
      <c r="D45" s="366" t="s">
        <v>181</v>
      </c>
      <c r="E45" s="395"/>
      <c r="F45" s="667" t="b">
        <v>0</v>
      </c>
      <c r="G45" s="123"/>
    </row>
    <row r="46" spans="1:8">
      <c r="A46" s="396">
        <v>-14</v>
      </c>
      <c r="B46" s="827" t="s">
        <v>217</v>
      </c>
      <c r="C46" s="828"/>
      <c r="D46" s="829"/>
      <c r="E46" s="436"/>
      <c r="F46" s="671"/>
    </row>
    <row r="47" spans="1:8">
      <c r="A47" s="396"/>
      <c r="B47" s="699"/>
      <c r="C47" s="700"/>
      <c r="D47" s="376" t="s">
        <v>405</v>
      </c>
      <c r="E47" s="367"/>
      <c r="F47" s="698" t="b">
        <v>0</v>
      </c>
    </row>
    <row r="48" spans="1:8" s="122" customFormat="1">
      <c r="A48" s="396"/>
      <c r="B48" s="699"/>
      <c r="C48" s="700"/>
      <c r="D48" s="376" t="s">
        <v>170</v>
      </c>
      <c r="E48" s="368"/>
      <c r="F48" s="698" t="b">
        <v>0</v>
      </c>
      <c r="G48" s="120"/>
      <c r="H48" s="120"/>
    </row>
    <row r="49" spans="1:8" s="122" customFormat="1">
      <c r="A49" s="701"/>
      <c r="B49" s="699"/>
      <c r="C49" s="700"/>
      <c r="D49" s="376" t="s">
        <v>275</v>
      </c>
      <c r="E49" s="368"/>
      <c r="F49" s="698" t="b">
        <v>0</v>
      </c>
      <c r="G49" s="120"/>
      <c r="H49" s="120"/>
    </row>
    <row r="50" spans="1:8" s="122" customFormat="1">
      <c r="A50" s="701"/>
      <c r="B50" s="699"/>
      <c r="C50" s="700"/>
      <c r="D50" s="376" t="s">
        <v>276</v>
      </c>
      <c r="E50" s="368"/>
      <c r="F50" s="698" t="b">
        <v>0</v>
      </c>
      <c r="G50" s="120"/>
      <c r="H50" s="120"/>
    </row>
    <row r="51" spans="1:8" s="122" customFormat="1">
      <c r="A51" s="701"/>
      <c r="B51" s="699"/>
      <c r="C51" s="700"/>
      <c r="D51" s="376" t="s">
        <v>277</v>
      </c>
      <c r="E51" s="368"/>
      <c r="F51" s="698" t="b">
        <v>0</v>
      </c>
      <c r="G51" s="120"/>
      <c r="H51" s="120"/>
    </row>
    <row r="52" spans="1:8" s="122" customFormat="1">
      <c r="A52" s="701"/>
      <c r="B52" s="699"/>
      <c r="C52" s="700"/>
      <c r="D52" s="376" t="s">
        <v>182</v>
      </c>
      <c r="E52" s="368"/>
      <c r="F52" s="698" t="b">
        <v>0</v>
      </c>
      <c r="G52" s="120"/>
      <c r="H52" s="120"/>
    </row>
    <row r="53" spans="1:8" s="122" customFormat="1">
      <c r="A53" s="701"/>
      <c r="B53" s="699"/>
      <c r="C53" s="700"/>
      <c r="D53" s="376" t="s">
        <v>212</v>
      </c>
      <c r="E53" s="368"/>
      <c r="F53" s="698" t="b">
        <v>0</v>
      </c>
      <c r="G53" s="120"/>
      <c r="H53" s="120"/>
    </row>
    <row r="54" spans="1:8" s="122" customFormat="1">
      <c r="A54" s="701"/>
      <c r="B54" s="699"/>
      <c r="C54" s="700"/>
      <c r="D54" s="377" t="s">
        <v>213</v>
      </c>
      <c r="E54" s="368"/>
      <c r="F54" s="698" t="b">
        <v>0</v>
      </c>
      <c r="G54" s="120"/>
      <c r="H54" s="120"/>
    </row>
    <row r="55" spans="1:8" s="122" customFormat="1">
      <c r="A55" s="701"/>
      <c r="B55" s="429"/>
      <c r="C55" s="431"/>
      <c r="D55" s="377" t="s">
        <v>214</v>
      </c>
      <c r="E55" s="368"/>
      <c r="F55" s="698" t="b">
        <v>0</v>
      </c>
      <c r="G55" s="120"/>
      <c r="H55" s="120"/>
    </row>
    <row r="56" spans="1:8" s="122" customFormat="1">
      <c r="A56" s="701"/>
      <c r="B56" s="429"/>
      <c r="C56" s="431"/>
      <c r="D56" s="377" t="s">
        <v>194</v>
      </c>
      <c r="E56" s="368"/>
      <c r="F56" s="698" t="b">
        <v>0</v>
      </c>
      <c r="G56" s="120"/>
      <c r="H56" s="120"/>
    </row>
    <row r="57" spans="1:8" s="122" customFormat="1">
      <c r="A57" s="701"/>
      <c r="B57" s="429"/>
      <c r="C57" s="431"/>
      <c r="D57" s="377" t="s">
        <v>215</v>
      </c>
      <c r="E57" s="368"/>
      <c r="F57" s="698" t="b">
        <v>0</v>
      </c>
      <c r="G57" s="120"/>
      <c r="H57" s="120"/>
    </row>
    <row r="58" spans="1:8" s="122" customFormat="1">
      <c r="A58" s="701"/>
      <c r="B58" s="429"/>
      <c r="C58" s="431"/>
      <c r="D58" s="377" t="s">
        <v>228</v>
      </c>
      <c r="E58" s="368"/>
      <c r="F58" s="698" t="b">
        <v>0</v>
      </c>
      <c r="G58" s="120"/>
      <c r="H58" s="120"/>
    </row>
    <row r="59" spans="1:8" s="122" customFormat="1">
      <c r="A59" s="701"/>
      <c r="B59" s="429"/>
      <c r="C59" s="431"/>
      <c r="D59" s="377" t="s">
        <v>285</v>
      </c>
      <c r="E59" s="368"/>
      <c r="F59" s="698" t="b">
        <v>0</v>
      </c>
      <c r="G59" s="120"/>
      <c r="H59" s="120"/>
    </row>
    <row r="60" spans="1:8" s="122" customFormat="1">
      <c r="A60" s="701"/>
      <c r="B60" s="429"/>
      <c r="C60" s="431"/>
      <c r="D60" s="377" t="s">
        <v>309</v>
      </c>
      <c r="E60" s="368"/>
      <c r="F60" s="698" t="b">
        <v>0</v>
      </c>
      <c r="G60" s="120"/>
      <c r="H60" s="120"/>
    </row>
    <row r="61" spans="1:8" s="122" customFormat="1">
      <c r="A61" s="701"/>
      <c r="B61" s="429"/>
      <c r="C61" s="431"/>
      <c r="D61" s="377" t="s">
        <v>183</v>
      </c>
      <c r="E61" s="368"/>
      <c r="F61" s="698" t="b">
        <v>0</v>
      </c>
      <c r="G61" s="120"/>
      <c r="H61" s="120"/>
    </row>
    <row r="62" spans="1:8" s="122" customFormat="1">
      <c r="A62" s="701"/>
      <c r="B62" s="430"/>
      <c r="C62" s="432"/>
      <c r="D62" s="377" t="s">
        <v>195</v>
      </c>
      <c r="E62" s="368"/>
      <c r="F62" s="698" t="b">
        <v>0</v>
      </c>
      <c r="G62" s="120"/>
      <c r="H62" s="120"/>
    </row>
    <row r="63" spans="1:8" s="122" customFormat="1">
      <c r="A63" s="701"/>
      <c r="B63" s="429"/>
      <c r="C63" s="431"/>
      <c r="D63" s="377" t="s">
        <v>196</v>
      </c>
      <c r="E63" s="368"/>
      <c r="F63" s="698" t="b">
        <v>0</v>
      </c>
      <c r="G63" s="120"/>
      <c r="H63" s="120"/>
    </row>
    <row r="64" spans="1:8" s="122" customFormat="1">
      <c r="A64" s="701"/>
      <c r="B64" s="429"/>
      <c r="C64" s="431"/>
      <c r="D64" s="377" t="s">
        <v>406</v>
      </c>
      <c r="E64" s="368"/>
      <c r="F64" s="698" t="b">
        <v>0</v>
      </c>
      <c r="G64" s="120"/>
      <c r="H64" s="120"/>
    </row>
    <row r="65" spans="1:8" s="122" customFormat="1">
      <c r="A65" s="702"/>
      <c r="B65" s="703"/>
      <c r="C65" s="704"/>
      <c r="D65" s="378" t="s">
        <v>197</v>
      </c>
      <c r="E65" s="368"/>
      <c r="F65" s="698" t="b">
        <v>0</v>
      </c>
      <c r="G65" s="120"/>
      <c r="H65" s="120"/>
    </row>
    <row r="66" spans="1:8" s="122" customFormat="1">
      <c r="A66" s="702"/>
      <c r="B66" s="703"/>
      <c r="C66" s="704"/>
      <c r="D66" s="378" t="s">
        <v>403</v>
      </c>
      <c r="E66" s="368"/>
      <c r="F66" s="698" t="b">
        <v>0</v>
      </c>
      <c r="G66" s="120"/>
      <c r="H66" s="120"/>
    </row>
    <row r="67" spans="1:8" s="122" customFormat="1">
      <c r="A67" s="702"/>
      <c r="B67" s="703"/>
      <c r="C67" s="704"/>
      <c r="D67" s="378" t="s">
        <v>404</v>
      </c>
      <c r="E67" s="368"/>
      <c r="F67" s="698" t="b">
        <v>0</v>
      </c>
      <c r="G67" s="120"/>
      <c r="H67" s="120"/>
    </row>
    <row r="68" spans="1:8" s="122" customFormat="1">
      <c r="A68" s="702"/>
      <c r="B68" s="703"/>
      <c r="C68" s="704"/>
      <c r="D68" s="378" t="s">
        <v>407</v>
      </c>
      <c r="E68" s="368"/>
      <c r="F68" s="698" t="b">
        <v>0</v>
      </c>
      <c r="G68" s="120"/>
      <c r="H68" s="120"/>
    </row>
    <row r="69" spans="1:8" s="122" customFormat="1">
      <c r="A69" s="702"/>
      <c r="B69" s="705"/>
      <c r="C69" s="706"/>
      <c r="D69" s="379" t="s">
        <v>406</v>
      </c>
      <c r="E69" s="369"/>
      <c r="F69" s="698" t="b">
        <v>0</v>
      </c>
      <c r="G69" s="120"/>
      <c r="H69" s="120"/>
    </row>
    <row r="72" spans="1:8">
      <c r="A72" s="697" t="s">
        <v>408</v>
      </c>
    </row>
  </sheetData>
  <sheetProtection sheet="1" objects="1" scenarios="1"/>
  <mergeCells count="23">
    <mergeCell ref="B26:E26"/>
    <mergeCell ref="B28:D28"/>
    <mergeCell ref="B20:D20"/>
    <mergeCell ref="B21:D21"/>
    <mergeCell ref="B22:D22"/>
    <mergeCell ref="B24:D24"/>
    <mergeCell ref="B25:D25"/>
    <mergeCell ref="B14:D14"/>
    <mergeCell ref="B15:D15"/>
    <mergeCell ref="B16:D16"/>
    <mergeCell ref="B17:D17"/>
    <mergeCell ref="B19:D19"/>
    <mergeCell ref="D42:E42"/>
    <mergeCell ref="B46:D46"/>
    <mergeCell ref="B30:D30"/>
    <mergeCell ref="D41:E41"/>
    <mergeCell ref="B29:D29"/>
    <mergeCell ref="B12:D12"/>
    <mergeCell ref="B7:D7"/>
    <mergeCell ref="B8:D8"/>
    <mergeCell ref="B9:D9"/>
    <mergeCell ref="B10:D10"/>
    <mergeCell ref="B11:D11"/>
  </mergeCells>
  <conditionalFormatting sqref="E28:E30 E19:E21 E16 E14 E11 E8:E9 E24:E25">
    <cfRule type="cellIs" dxfId="113" priority="22" operator="equal">
      <formula>""</formula>
    </cfRule>
  </conditionalFormatting>
  <conditionalFormatting sqref="B26:D26">
    <cfRule type="expression" dxfId="112" priority="21">
      <formula>AND($E$25="Other",$B$26="")</formula>
    </cfRule>
  </conditionalFormatting>
  <conditionalFormatting sqref="C54:C64">
    <cfRule type="expression" dxfId="111" priority="17">
      <formula>AND($F$53=TRUE,$F54=FALSE)</formula>
    </cfRule>
  </conditionalFormatting>
  <conditionalFormatting sqref="E20:E21">
    <cfRule type="expression" dxfId="110" priority="15" stopIfTrue="1">
      <formula>$E$19="No"</formula>
    </cfRule>
  </conditionalFormatting>
  <conditionalFormatting sqref="B33:B34">
    <cfRule type="expression" dxfId="109" priority="42">
      <formula>AND($F$33=FALSE,$F$34=FALSE)</formula>
    </cfRule>
  </conditionalFormatting>
  <conditionalFormatting sqref="C35:C45">
    <cfRule type="expression" dxfId="108" priority="43">
      <formula>$B$34=TRUE</formula>
    </cfRule>
    <cfRule type="expression" dxfId="107" priority="44">
      <formula>AND($F$34=TRUE,$F$46=0)</formula>
    </cfRule>
  </conditionalFormatting>
  <conditionalFormatting sqref="B66">
    <cfRule type="expression" dxfId="106" priority="3">
      <formula>$E$16=""</formula>
    </cfRule>
    <cfRule type="expression" dxfId="105" priority="5" stopIfTrue="1">
      <formula>$E$16="yes"</formula>
    </cfRule>
  </conditionalFormatting>
  <conditionalFormatting sqref="B47:B53 B65 B68 B69">
    <cfRule type="expression" dxfId="104" priority="8">
      <formula>$F47=FALSE</formula>
    </cfRule>
  </conditionalFormatting>
  <conditionalFormatting sqref="C54:C64">
    <cfRule type="expression" dxfId="103" priority="7">
      <formula>AND($F$53=TRUE,$F54=FALSE)</formula>
    </cfRule>
  </conditionalFormatting>
  <conditionalFormatting sqref="B67">
    <cfRule type="expression" dxfId="102" priority="2">
      <formula>$E$21="yes"</formula>
    </cfRule>
    <cfRule type="expression" dxfId="101" priority="4">
      <formula>$E$21=""</formula>
    </cfRule>
  </conditionalFormatting>
  <conditionalFormatting sqref="E3">
    <cfRule type="cellIs" dxfId="100" priority="1" operator="equal">
      <formula>""</formula>
    </cfRule>
  </conditionalFormatting>
  <dataValidations count="5">
    <dataValidation type="list" allowBlank="1" showErrorMessage="1" error="Do not submit this filing until it has been revised for compliance with this regulation." sqref="E30">
      <formula1>$F$7</formula1>
    </dataValidation>
    <dataValidation type="list" allowBlank="1" showInputMessage="1" showErrorMessage="1" error="Do not submit this filing until it has been revised for compliance with this regulation." sqref="E28:E29">
      <formula1>$F$7</formula1>
    </dataValidation>
    <dataValidation type="list" allowBlank="1" showInputMessage="1" showErrorMessage="1" sqref="E16 E9 E11 E14 E19:E21">
      <formula1>$F$7:$F$8</formula1>
    </dataValidation>
    <dataValidation type="list" allowBlank="1" showInputMessage="1" showErrorMessage="1" error="Do not submit this filing until it has been revised for compliance with this regulation." sqref="E24">
      <formula1>$F$25:$F$28</formula1>
    </dataValidation>
    <dataValidation type="list" allowBlank="1" showInputMessage="1" showErrorMessage="1" error="Do not submit this filing until it has been revised for compliance with this regulation." sqref="E25">
      <formula1>$F$20:$F$24</formula1>
    </dataValidation>
  </dataValidations>
  <hyperlinks>
    <hyperlink ref="B30:D30" r:id="rId1" location="2251.002" display="Is the supporting information included with this filing compliant with Section 2251.002 (1) that prohibits the use in rate calculations of certain administrative expenses that exceed 110% of the industry median."/>
    <hyperlink ref="B28:D28" r:id="rId2" display="Is this filing compliant with 28 TAC §5.401 regarding prior insurance?"/>
    <hyperlink ref="B29:D29" r:id="rId3" display="Is this filing compliant §1953.051 that restricts the consideration of traffic violations?"/>
    <hyperlink ref="B15:D15" r:id="rId4" display="If so, complete Territory Exhibit 1 - Display of Counties Affected by 15% Territory Rule (attach separately)."/>
    <hyperlink ref="B17:D17" r:id="rId5" display="If so, complete Territory Exhibit 2 - Support for Territorial Deviations (attach separately)."/>
    <hyperlink ref="B22:D22" r:id="rId6" display="If so, complete CS Exhibit - Support for use of Credit Scoring (attach separately)."/>
  </hyperlinks>
  <printOptions horizontalCentered="1"/>
  <pageMargins left="0.5" right="0.5" top="0.5" bottom="0.25" header="0.3" footer="0.3"/>
  <pageSetup scale="95" fitToHeight="2" orientation="portrait" r:id="rId7"/>
  <headerFooter>
    <oddFooter>&amp;LEdition 05/12&amp;RPage &amp;P of &amp;N</oddFooter>
  </headerFooter>
  <rowBreaks count="1" manualBreakCount="1">
    <brk id="30" max="16383" man="1"/>
  </rowBreaks>
  <legacyDrawing r:id="rId8"/>
</worksheet>
</file>

<file path=xl/worksheets/sheet3.xml><?xml version="1.0" encoding="utf-8"?>
<worksheet xmlns="http://schemas.openxmlformats.org/spreadsheetml/2006/main" xmlns:r="http://schemas.openxmlformats.org/officeDocument/2006/relationships">
  <sheetPr codeName="Sheet22">
    <pageSetUpPr fitToPage="1"/>
  </sheetPr>
  <dimension ref="A1:G47"/>
  <sheetViews>
    <sheetView showGridLines="0" zoomScaleNormal="100" zoomScaleSheetLayoutView="100" workbookViewId="0">
      <selection activeCell="A11" sqref="A11"/>
    </sheetView>
  </sheetViews>
  <sheetFormatPr defaultRowHeight="15"/>
  <cols>
    <col min="1" max="3" width="23.28515625" customWidth="1"/>
    <col min="4" max="4" width="14.28515625" customWidth="1"/>
    <col min="5" max="5" width="9.42578125" bestFit="1" customWidth="1"/>
    <col min="7" max="7" width="8.85546875" hidden="1" customWidth="1"/>
  </cols>
  <sheetData>
    <row r="1" spans="1:4" ht="18.75">
      <c r="A1" s="370" t="s">
        <v>5</v>
      </c>
      <c r="D1" s="81" t="str">
        <f xml:space="preserve"> "Auto - "&amp;MID(A4,9,2)</f>
        <v>Auto - C1</v>
      </c>
    </row>
    <row r="2" spans="1:4" ht="18.75">
      <c r="A2" s="619" t="s">
        <v>7</v>
      </c>
    </row>
    <row r="3" spans="1:4">
      <c r="A3" s="441"/>
    </row>
    <row r="4" spans="1:4" ht="15.75">
      <c r="A4" s="871" t="s">
        <v>164</v>
      </c>
      <c r="B4" s="872"/>
      <c r="C4" s="642" t="s">
        <v>59</v>
      </c>
      <c r="D4" s="727"/>
    </row>
    <row r="5" spans="1:4" s="14" customFormat="1">
      <c r="C5" s="8"/>
      <c r="D5" s="114"/>
    </row>
    <row r="6" spans="1:4" s="14" customFormat="1">
      <c r="C6" s="643"/>
    </row>
    <row r="7" spans="1:4" s="14" customFormat="1">
      <c r="A7" s="547" t="s">
        <v>289</v>
      </c>
    </row>
    <row r="8" spans="1:4" s="14" customFormat="1"/>
    <row r="9" spans="1:4" s="14" customFormat="1">
      <c r="A9" s="1">
        <v>-1</v>
      </c>
      <c r="B9" s="1">
        <f>A9-1</f>
        <v>-2</v>
      </c>
      <c r="C9" s="1">
        <f>B9-1</f>
        <v>-3</v>
      </c>
    </row>
    <row r="10" spans="1:4" s="14" customFormat="1" ht="29.45" customHeight="1">
      <c r="A10" s="615" t="s">
        <v>244</v>
      </c>
      <c r="B10" s="118" t="s">
        <v>56</v>
      </c>
      <c r="C10" s="86" t="s">
        <v>8</v>
      </c>
    </row>
    <row r="11" spans="1:4" s="14" customFormat="1">
      <c r="A11" s="216"/>
      <c r="B11" s="217"/>
      <c r="C11" s="218"/>
    </row>
    <row r="12" spans="1:4" s="14" customFormat="1">
      <c r="A12" s="219"/>
      <c r="B12" s="220"/>
      <c r="C12" s="221"/>
    </row>
    <row r="13" spans="1:4" s="14" customFormat="1">
      <c r="A13" s="222"/>
      <c r="B13" s="223"/>
      <c r="C13" s="224"/>
    </row>
    <row r="14" spans="1:4" s="14" customFormat="1">
      <c r="A14" s="219"/>
      <c r="B14" s="225"/>
      <c r="C14" s="221"/>
    </row>
    <row r="15" spans="1:4" s="14" customFormat="1">
      <c r="A15" s="222"/>
      <c r="B15" s="223"/>
      <c r="C15" s="224"/>
    </row>
    <row r="16" spans="1:4" s="14" customFormat="1">
      <c r="A16" s="219"/>
      <c r="B16" s="220"/>
      <c r="C16" s="221"/>
    </row>
    <row r="17" spans="1:4" s="14" customFormat="1">
      <c r="A17" s="222"/>
      <c r="B17" s="223"/>
      <c r="C17" s="224"/>
    </row>
    <row r="18" spans="1:4" s="14" customFormat="1">
      <c r="A18" s="219"/>
      <c r="B18" s="220"/>
      <c r="C18" s="221"/>
    </row>
    <row r="19" spans="1:4" s="14" customFormat="1">
      <c r="A19" s="222"/>
      <c r="B19" s="223"/>
      <c r="C19" s="224"/>
    </row>
    <row r="20" spans="1:4" s="14" customFormat="1">
      <c r="A20" s="219"/>
      <c r="B20" s="220"/>
      <c r="C20" s="221"/>
    </row>
    <row r="21" spans="1:4" s="14" customFormat="1">
      <c r="A21" s="222"/>
      <c r="B21" s="223"/>
      <c r="C21" s="224"/>
    </row>
    <row r="22" spans="1:4" s="14" customFormat="1">
      <c r="A22" s="219"/>
      <c r="B22" s="220"/>
      <c r="C22" s="221"/>
    </row>
    <row r="23" spans="1:4" s="14" customFormat="1">
      <c r="A23" s="222"/>
      <c r="B23" s="223"/>
      <c r="C23" s="224"/>
    </row>
    <row r="24" spans="1:4" s="14" customFormat="1">
      <c r="A24" s="219"/>
      <c r="B24" s="220"/>
      <c r="C24" s="221"/>
    </row>
    <row r="25" spans="1:4" s="14" customFormat="1">
      <c r="A25" s="222"/>
      <c r="B25" s="223"/>
      <c r="C25" s="224"/>
    </row>
    <row r="26" spans="1:4" s="14" customFormat="1">
      <c r="A26" s="219"/>
      <c r="B26" s="220"/>
      <c r="C26" s="221"/>
    </row>
    <row r="27" spans="1:4" s="14" customFormat="1">
      <c r="A27" s="222"/>
      <c r="B27" s="223"/>
      <c r="C27" s="224"/>
    </row>
    <row r="28" spans="1:4" s="14" customFormat="1">
      <c r="A28" s="226"/>
      <c r="B28" s="227"/>
      <c r="C28" s="228"/>
    </row>
    <row r="29" spans="1:4" s="2" customFormat="1">
      <c r="A29" s="72" t="s">
        <v>54</v>
      </c>
      <c r="B29" s="84">
        <f>SUM(B11:B28)</f>
        <v>0</v>
      </c>
      <c r="C29" s="85">
        <f>IFERROR(SUMPRODUCT(B11:B28,C11:C28)/B29,0)</f>
        <v>0</v>
      </c>
    </row>
    <row r="32" spans="1:4" ht="14.45" customHeight="1">
      <c r="A32" s="865" t="s">
        <v>305</v>
      </c>
      <c r="B32" s="866"/>
      <c r="C32" s="866"/>
      <c r="D32" s="867"/>
    </row>
    <row r="33" spans="1:7">
      <c r="A33" s="868"/>
      <c r="B33" s="869"/>
      <c r="C33" s="869"/>
      <c r="D33" s="870"/>
    </row>
    <row r="34" spans="1:7">
      <c r="A34" s="856"/>
      <c r="B34" s="857"/>
      <c r="C34" s="857"/>
      <c r="D34" s="858"/>
    </row>
    <row r="35" spans="1:7">
      <c r="A35" s="859"/>
      <c r="B35" s="860"/>
      <c r="C35" s="860"/>
      <c r="D35" s="861"/>
    </row>
    <row r="36" spans="1:7">
      <c r="A36" s="862"/>
      <c r="B36" s="863"/>
      <c r="C36" s="863"/>
      <c r="D36" s="864"/>
    </row>
    <row r="38" spans="1:7">
      <c r="A38" s="850" t="s">
        <v>306</v>
      </c>
      <c r="B38" s="851"/>
      <c r="C38" s="851"/>
      <c r="D38" s="852"/>
      <c r="G38" s="215" t="b">
        <v>0</v>
      </c>
    </row>
    <row r="39" spans="1:7">
      <c r="A39" s="853"/>
      <c r="B39" s="854"/>
      <c r="C39" s="854"/>
      <c r="D39" s="855"/>
      <c r="G39" s="215" t="b">
        <v>0</v>
      </c>
    </row>
    <row r="43" spans="1:7" ht="12" customHeight="1">
      <c r="A43" s="117" t="s">
        <v>117</v>
      </c>
    </row>
    <row r="44" spans="1:7" ht="12" customHeight="1">
      <c r="A44" s="441" t="s">
        <v>299</v>
      </c>
    </row>
    <row r="45" spans="1:7" ht="12" customHeight="1">
      <c r="A45" s="441" t="s">
        <v>300</v>
      </c>
    </row>
    <row r="46" spans="1:7" ht="12" customHeight="1">
      <c r="A46" s="441" t="s">
        <v>307</v>
      </c>
    </row>
    <row r="47" spans="1:7" ht="12" customHeight="1">
      <c r="A47" t="s">
        <v>93</v>
      </c>
    </row>
  </sheetData>
  <sheetProtection sheet="1" objects="1" scenarios="1"/>
  <mergeCells count="4">
    <mergeCell ref="A38:D39"/>
    <mergeCell ref="A34:D36"/>
    <mergeCell ref="A32:D33"/>
    <mergeCell ref="A4:B4"/>
  </mergeCells>
  <conditionalFormatting sqref="A11:C28">
    <cfRule type="expression" dxfId="99" priority="5">
      <formula>A$11=""</formula>
    </cfRule>
  </conditionalFormatting>
  <conditionalFormatting sqref="A34">
    <cfRule type="expression" dxfId="98" priority="4">
      <formula>$A$34=""</formula>
    </cfRule>
  </conditionalFormatting>
  <conditionalFormatting sqref="A38">
    <cfRule type="expression" dxfId="97" priority="8">
      <formula>AND($G$38=FALSE,$G$39=FALSE)</formula>
    </cfRule>
  </conditionalFormatting>
  <conditionalFormatting sqref="D4">
    <cfRule type="cellIs" dxfId="96" priority="1" operator="equal">
      <formula>""</formula>
    </cfRule>
  </conditionalFormatting>
  <printOptions horizontalCentered="1"/>
  <pageMargins left="0.5" right="0.5" top="0.5" bottom="0.5" header="0.3" footer="0.3"/>
  <pageSetup orientation="portrait" r:id="rId1"/>
  <headerFooter>
    <oddFooter>&amp;LEdition 05/12&amp;RPage &amp;P of &amp;N</oddFooter>
  </headerFooter>
  <legacyDrawing r:id="rId2"/>
</worksheet>
</file>

<file path=xl/worksheets/sheet4.xml><?xml version="1.0" encoding="utf-8"?>
<worksheet xmlns="http://schemas.openxmlformats.org/spreadsheetml/2006/main" xmlns:r="http://schemas.openxmlformats.org/officeDocument/2006/relationships">
  <sheetPr codeName="Sheet24">
    <pageSetUpPr fitToPage="1"/>
  </sheetPr>
  <dimension ref="A1:G28"/>
  <sheetViews>
    <sheetView showGridLines="0" zoomScaleNormal="100" zoomScaleSheetLayoutView="100" workbookViewId="0">
      <selection activeCell="A9" sqref="A9"/>
    </sheetView>
  </sheetViews>
  <sheetFormatPr defaultRowHeight="15"/>
  <cols>
    <col min="1" max="3" width="16.7109375" customWidth="1"/>
    <col min="4" max="4" width="39.7109375" customWidth="1"/>
    <col min="5" max="5" width="14.140625" customWidth="1"/>
    <col min="6" max="6" width="8.5703125" bestFit="1" customWidth="1"/>
  </cols>
  <sheetData>
    <row r="1" spans="1:7" ht="18.75">
      <c r="A1" s="370" t="s">
        <v>5</v>
      </c>
      <c r="B1" s="61"/>
      <c r="C1" s="61"/>
      <c r="D1" s="61"/>
      <c r="E1" s="81" t="str">
        <f xml:space="preserve"> "Auto - "&amp;MID(A4,9,2)</f>
        <v>Auto - C2</v>
      </c>
    </row>
    <row r="2" spans="1:7" ht="18.75">
      <c r="A2" s="619" t="s">
        <v>7</v>
      </c>
      <c r="B2" s="61"/>
      <c r="C2" s="61"/>
      <c r="D2" s="61"/>
      <c r="E2" s="61"/>
      <c r="F2" s="61"/>
    </row>
    <row r="3" spans="1:7">
      <c r="A3" s="61"/>
      <c r="B3" s="61"/>
      <c r="C3" s="61"/>
      <c r="D3" s="61"/>
      <c r="E3" s="61"/>
      <c r="F3" s="61"/>
    </row>
    <row r="4" spans="1:7" ht="15.75">
      <c r="A4" s="879" t="s">
        <v>165</v>
      </c>
      <c r="B4" s="879"/>
      <c r="C4" s="879"/>
      <c r="D4" s="113" t="s">
        <v>59</v>
      </c>
      <c r="E4" s="727"/>
      <c r="F4" s="61"/>
    </row>
    <row r="5" spans="1:7">
      <c r="A5" s="61"/>
      <c r="B5" s="61"/>
      <c r="C5" s="61"/>
      <c r="D5" s="113"/>
      <c r="E5" s="114"/>
      <c r="F5" s="61"/>
    </row>
    <row r="6" spans="1:7" s="212" customFormat="1">
      <c r="A6" s="61"/>
      <c r="B6" s="61"/>
      <c r="C6" s="61"/>
      <c r="D6" s="113"/>
      <c r="E6" s="114"/>
      <c r="F6" s="61"/>
    </row>
    <row r="7" spans="1:7">
      <c r="A7" s="61"/>
      <c r="B7" s="61"/>
      <c r="C7" s="61"/>
      <c r="D7" s="61"/>
      <c r="E7" s="61"/>
      <c r="F7" s="61"/>
    </row>
    <row r="8" spans="1:7" s="88" customFormat="1" ht="29.45" customHeight="1">
      <c r="A8" s="620" t="s">
        <v>53</v>
      </c>
      <c r="B8" s="620" t="s">
        <v>52</v>
      </c>
      <c r="C8" s="621" t="s">
        <v>100</v>
      </c>
      <c r="D8" s="880" t="s">
        <v>51</v>
      </c>
      <c r="E8" s="881"/>
      <c r="F8" s="87"/>
      <c r="G8" s="87"/>
    </row>
    <row r="9" spans="1:7">
      <c r="A9" s="229"/>
      <c r="B9" s="230"/>
      <c r="C9" s="231"/>
      <c r="D9" s="882"/>
      <c r="E9" s="883"/>
      <c r="F9" s="61"/>
      <c r="G9" s="61"/>
    </row>
    <row r="10" spans="1:7">
      <c r="A10" s="232"/>
      <c r="B10" s="233"/>
      <c r="C10" s="234"/>
      <c r="D10" s="878"/>
      <c r="E10" s="874"/>
      <c r="F10" s="61"/>
      <c r="G10" s="61"/>
    </row>
    <row r="11" spans="1:7">
      <c r="A11" s="235"/>
      <c r="B11" s="236"/>
      <c r="C11" s="237"/>
      <c r="D11" s="873"/>
      <c r="E11" s="874"/>
      <c r="F11" s="61"/>
      <c r="G11" s="61"/>
    </row>
    <row r="12" spans="1:7">
      <c r="A12" s="232"/>
      <c r="B12" s="233"/>
      <c r="C12" s="234"/>
      <c r="D12" s="878"/>
      <c r="E12" s="874"/>
      <c r="F12" s="61"/>
      <c r="G12" s="61"/>
    </row>
    <row r="13" spans="1:7">
      <c r="A13" s="235"/>
      <c r="B13" s="236"/>
      <c r="C13" s="237"/>
      <c r="D13" s="873"/>
      <c r="E13" s="874"/>
      <c r="F13" s="61"/>
      <c r="G13" s="61"/>
    </row>
    <row r="14" spans="1:7">
      <c r="A14" s="232"/>
      <c r="B14" s="233"/>
      <c r="C14" s="234"/>
      <c r="D14" s="878"/>
      <c r="E14" s="874"/>
      <c r="F14" s="61"/>
      <c r="G14" s="61"/>
    </row>
    <row r="15" spans="1:7">
      <c r="A15" s="235"/>
      <c r="B15" s="236"/>
      <c r="C15" s="237"/>
      <c r="D15" s="873"/>
      <c r="E15" s="874"/>
      <c r="F15" s="61"/>
      <c r="G15" s="61"/>
    </row>
    <row r="16" spans="1:7">
      <c r="A16" s="232"/>
      <c r="B16" s="233"/>
      <c r="C16" s="234"/>
      <c r="D16" s="878"/>
      <c r="E16" s="874"/>
      <c r="F16" s="61"/>
      <c r="G16" s="61"/>
    </row>
    <row r="17" spans="1:7">
      <c r="A17" s="238"/>
      <c r="B17" s="239"/>
      <c r="C17" s="240"/>
      <c r="D17" s="873"/>
      <c r="E17" s="874"/>
      <c r="F17" s="61"/>
      <c r="G17" s="61"/>
    </row>
    <row r="18" spans="1:7">
      <c r="A18" s="232"/>
      <c r="B18" s="233"/>
      <c r="C18" s="234"/>
      <c r="D18" s="878"/>
      <c r="E18" s="874"/>
      <c r="F18" s="61"/>
      <c r="G18" s="61"/>
    </row>
    <row r="19" spans="1:7">
      <c r="A19" s="238"/>
      <c r="B19" s="239"/>
      <c r="C19" s="240"/>
      <c r="D19" s="873"/>
      <c r="E19" s="874"/>
      <c r="F19" s="61"/>
      <c r="G19" s="61"/>
    </row>
    <row r="20" spans="1:7">
      <c r="A20" s="232"/>
      <c r="B20" s="233"/>
      <c r="C20" s="234"/>
      <c r="D20" s="878"/>
      <c r="E20" s="874"/>
      <c r="F20" s="61"/>
      <c r="G20" s="61"/>
    </row>
    <row r="21" spans="1:7">
      <c r="A21" s="238"/>
      <c r="B21" s="239"/>
      <c r="C21" s="240"/>
      <c r="D21" s="873"/>
      <c r="E21" s="874"/>
      <c r="F21" s="61"/>
      <c r="G21" s="61"/>
    </row>
    <row r="22" spans="1:7">
      <c r="A22" s="232"/>
      <c r="B22" s="233"/>
      <c r="C22" s="234"/>
      <c r="D22" s="878"/>
      <c r="E22" s="874"/>
      <c r="F22" s="61"/>
      <c r="G22" s="61"/>
    </row>
    <row r="23" spans="1:7">
      <c r="A23" s="238"/>
      <c r="B23" s="239"/>
      <c r="C23" s="240"/>
      <c r="D23" s="873"/>
      <c r="E23" s="874"/>
      <c r="F23" s="61"/>
      <c r="G23" s="61"/>
    </row>
    <row r="24" spans="1:7">
      <c r="A24" s="232"/>
      <c r="B24" s="233"/>
      <c r="C24" s="234"/>
      <c r="D24" s="878"/>
      <c r="E24" s="874"/>
      <c r="F24" s="61"/>
      <c r="G24" s="61"/>
    </row>
    <row r="25" spans="1:7">
      <c r="A25" s="235"/>
      <c r="B25" s="236"/>
      <c r="C25" s="237"/>
      <c r="D25" s="873"/>
      <c r="E25" s="874"/>
      <c r="F25" s="61"/>
      <c r="G25" s="61"/>
    </row>
    <row r="26" spans="1:7">
      <c r="A26" s="232"/>
      <c r="B26" s="233"/>
      <c r="C26" s="234"/>
      <c r="D26" s="878"/>
      <c r="E26" s="874"/>
      <c r="F26" s="61"/>
      <c r="G26" s="61"/>
    </row>
    <row r="27" spans="1:7">
      <c r="A27" s="235"/>
      <c r="B27" s="236"/>
      <c r="C27" s="237"/>
      <c r="D27" s="877"/>
      <c r="E27" s="874"/>
      <c r="F27" s="61"/>
      <c r="G27" s="61"/>
    </row>
    <row r="28" spans="1:7">
      <c r="A28" s="241"/>
      <c r="B28" s="242"/>
      <c r="C28" s="243"/>
      <c r="D28" s="875"/>
      <c r="E28" s="876"/>
      <c r="F28" s="61"/>
      <c r="G28" s="61"/>
    </row>
  </sheetData>
  <sheetProtection sheet="1" objects="1" scenarios="1"/>
  <mergeCells count="22">
    <mergeCell ref="A4:C4"/>
    <mergeCell ref="D8:E8"/>
    <mergeCell ref="D14:E14"/>
    <mergeCell ref="D13:E13"/>
    <mergeCell ref="D12:E12"/>
    <mergeCell ref="D11:E11"/>
    <mergeCell ref="D10:E10"/>
    <mergeCell ref="D9:E9"/>
    <mergeCell ref="D15:E15"/>
    <mergeCell ref="D28:E28"/>
    <mergeCell ref="D27:E27"/>
    <mergeCell ref="D26:E26"/>
    <mergeCell ref="D25:E25"/>
    <mergeCell ref="D24:E24"/>
    <mergeCell ref="D23:E23"/>
    <mergeCell ref="D22:E22"/>
    <mergeCell ref="D21:E21"/>
    <mergeCell ref="D20:E20"/>
    <mergeCell ref="D19:E19"/>
    <mergeCell ref="D18:E18"/>
    <mergeCell ref="D17:E17"/>
    <mergeCell ref="D16:E16"/>
  </mergeCells>
  <conditionalFormatting sqref="A9:D28">
    <cfRule type="expression" dxfId="95" priority="2">
      <formula>A$9=""</formula>
    </cfRule>
  </conditionalFormatting>
  <conditionalFormatting sqref="E4">
    <cfRule type="cellIs" dxfId="94" priority="1" operator="equal">
      <formula>""</formula>
    </cfRule>
  </conditionalFormatting>
  <printOptions horizontalCentered="1"/>
  <pageMargins left="0.5" right="0.5" top="0.5" bottom="0.5" header="0.3" footer="0.3"/>
  <pageSetup scale="92" orientation="portrait" r:id="rId1"/>
  <headerFooter>
    <oddFooter>&amp;LEdition 05/12&amp;RPage &amp;P of &amp;N</oddFooter>
  </headerFooter>
</worksheet>
</file>

<file path=xl/worksheets/sheet5.xml><?xml version="1.0" encoding="utf-8"?>
<worksheet xmlns="http://schemas.openxmlformats.org/spreadsheetml/2006/main" xmlns:r="http://schemas.openxmlformats.org/officeDocument/2006/relationships">
  <sheetPr codeName="Sheet23">
    <pageSetUpPr fitToPage="1"/>
  </sheetPr>
  <dimension ref="A1:H34"/>
  <sheetViews>
    <sheetView showGridLines="0" zoomScaleNormal="100" zoomScaleSheetLayoutView="100" workbookViewId="0">
      <selection activeCell="A10" sqref="A10"/>
    </sheetView>
  </sheetViews>
  <sheetFormatPr defaultRowHeight="15"/>
  <cols>
    <col min="1" max="1" width="29.140625" customWidth="1"/>
    <col min="2" max="5" width="13.7109375" style="441" customWidth="1"/>
    <col min="6" max="8" width="13.7109375" customWidth="1"/>
  </cols>
  <sheetData>
    <row r="1" spans="1:8" ht="18.75">
      <c r="A1" s="370" t="s">
        <v>5</v>
      </c>
      <c r="B1" s="370"/>
      <c r="C1" s="370"/>
      <c r="D1" s="370"/>
      <c r="E1" s="370"/>
      <c r="H1" s="81" t="str">
        <f xml:space="preserve"> "Auto - "&amp;MID(A4,9,2)</f>
        <v>Auto - C3</v>
      </c>
    </row>
    <row r="2" spans="1:8" ht="18.75">
      <c r="A2" s="619" t="s">
        <v>7</v>
      </c>
      <c r="B2" s="619"/>
      <c r="C2" s="619"/>
      <c r="D2" s="619"/>
      <c r="E2" s="619"/>
    </row>
    <row r="4" spans="1:8" ht="15.75">
      <c r="A4" s="879" t="s">
        <v>101</v>
      </c>
      <c r="B4" s="884"/>
      <c r="F4" s="441"/>
      <c r="G4" s="113" t="s">
        <v>59</v>
      </c>
      <c r="H4" s="727"/>
    </row>
    <row r="5" spans="1:8" s="14" customFormat="1">
      <c r="H5" s="114"/>
    </row>
    <row r="6" spans="1:8" s="14" customFormat="1">
      <c r="A6" s="548" t="s">
        <v>236</v>
      </c>
      <c r="B6" s="548"/>
      <c r="C6" s="548"/>
      <c r="D6" s="548"/>
      <c r="E6" s="548"/>
      <c r="G6" s="113"/>
    </row>
    <row r="7" spans="1:8" s="14" customFormat="1"/>
    <row r="8" spans="1:8" s="14" customFormat="1" ht="15.75">
      <c r="A8" s="885" t="s">
        <v>55</v>
      </c>
      <c r="B8" s="682" t="s">
        <v>8</v>
      </c>
      <c r="C8" s="683"/>
      <c r="D8" s="684"/>
      <c r="E8" s="681"/>
      <c r="F8" s="681"/>
      <c r="G8" s="681"/>
      <c r="H8" s="681"/>
    </row>
    <row r="9" spans="1:8" s="14" customFormat="1" ht="30">
      <c r="A9" s="886"/>
      <c r="B9" s="625" t="s">
        <v>220</v>
      </c>
      <c r="C9" s="625" t="s">
        <v>221</v>
      </c>
      <c r="D9" s="625" t="s">
        <v>222</v>
      </c>
      <c r="E9" s="625" t="s">
        <v>233</v>
      </c>
      <c r="F9" s="625" t="s">
        <v>239</v>
      </c>
      <c r="G9" s="627" t="s">
        <v>240</v>
      </c>
      <c r="H9" s="627" t="s">
        <v>4</v>
      </c>
    </row>
    <row r="10" spans="1:8" s="14" customFormat="1">
      <c r="A10" s="557"/>
      <c r="B10" s="557"/>
      <c r="C10" s="557"/>
      <c r="D10" s="557"/>
      <c r="E10" s="557"/>
      <c r="F10" s="558"/>
      <c r="G10" s="244"/>
      <c r="H10" s="244"/>
    </row>
    <row r="11" spans="1:8" s="14" customFormat="1">
      <c r="A11" s="559"/>
      <c r="B11" s="559"/>
      <c r="C11" s="559"/>
      <c r="D11" s="559"/>
      <c r="E11" s="559"/>
      <c r="F11" s="560"/>
      <c r="G11" s="245"/>
      <c r="H11" s="245"/>
    </row>
    <row r="12" spans="1:8" s="14" customFormat="1">
      <c r="A12" s="561"/>
      <c r="B12" s="561"/>
      <c r="C12" s="561"/>
      <c r="D12" s="561"/>
      <c r="E12" s="561"/>
      <c r="F12" s="562"/>
      <c r="G12" s="246"/>
      <c r="H12" s="246"/>
    </row>
    <row r="13" spans="1:8" s="14" customFormat="1">
      <c r="A13" s="563"/>
      <c r="B13" s="563"/>
      <c r="C13" s="563"/>
      <c r="D13" s="563"/>
      <c r="E13" s="563"/>
      <c r="F13" s="560"/>
      <c r="G13" s="245"/>
      <c r="H13" s="245"/>
    </row>
    <row r="14" spans="1:8" s="14" customFormat="1">
      <c r="A14" s="561"/>
      <c r="B14" s="561"/>
      <c r="C14" s="561"/>
      <c r="D14" s="561"/>
      <c r="E14" s="561"/>
      <c r="F14" s="562"/>
      <c r="G14" s="246"/>
      <c r="H14" s="246"/>
    </row>
    <row r="15" spans="1:8" s="14" customFormat="1">
      <c r="A15" s="563"/>
      <c r="B15" s="563"/>
      <c r="C15" s="563"/>
      <c r="D15" s="563"/>
      <c r="E15" s="563"/>
      <c r="F15" s="560"/>
      <c r="G15" s="245"/>
      <c r="H15" s="245"/>
    </row>
    <row r="16" spans="1:8" s="14" customFormat="1">
      <c r="A16" s="561"/>
      <c r="B16" s="561"/>
      <c r="C16" s="561"/>
      <c r="D16" s="561"/>
      <c r="E16" s="561"/>
      <c r="F16" s="562"/>
      <c r="G16" s="246"/>
      <c r="H16" s="246"/>
    </row>
    <row r="17" spans="1:8" s="14" customFormat="1">
      <c r="A17" s="563"/>
      <c r="B17" s="563"/>
      <c r="C17" s="563"/>
      <c r="D17" s="563"/>
      <c r="E17" s="563"/>
      <c r="F17" s="560"/>
      <c r="G17" s="245"/>
      <c r="H17" s="245"/>
    </row>
    <row r="18" spans="1:8" s="14" customFormat="1">
      <c r="A18" s="561"/>
      <c r="B18" s="561"/>
      <c r="C18" s="561"/>
      <c r="D18" s="561"/>
      <c r="E18" s="561"/>
      <c r="F18" s="562"/>
      <c r="G18" s="246"/>
      <c r="H18" s="246"/>
    </row>
    <row r="19" spans="1:8" s="14" customFormat="1">
      <c r="A19" s="563"/>
      <c r="B19" s="563"/>
      <c r="C19" s="563"/>
      <c r="D19" s="563"/>
      <c r="E19" s="563"/>
      <c r="F19" s="560"/>
      <c r="G19" s="245"/>
      <c r="H19" s="245"/>
    </row>
    <row r="20" spans="1:8" s="14" customFormat="1">
      <c r="A20" s="561"/>
      <c r="B20" s="561"/>
      <c r="C20" s="561"/>
      <c r="D20" s="561"/>
      <c r="E20" s="561"/>
      <c r="F20" s="562"/>
      <c r="G20" s="246"/>
      <c r="H20" s="246"/>
    </row>
    <row r="21" spans="1:8" s="14" customFormat="1">
      <c r="A21" s="563"/>
      <c r="B21" s="563"/>
      <c r="C21" s="563"/>
      <c r="D21" s="563"/>
      <c r="E21" s="563"/>
      <c r="F21" s="560"/>
      <c r="G21" s="245"/>
      <c r="H21" s="245"/>
    </row>
    <row r="22" spans="1:8" s="14" customFormat="1">
      <c r="A22" s="561"/>
      <c r="B22" s="561"/>
      <c r="C22" s="561"/>
      <c r="D22" s="561"/>
      <c r="E22" s="561"/>
      <c r="F22" s="562"/>
      <c r="G22" s="246"/>
      <c r="H22" s="246"/>
    </row>
    <row r="23" spans="1:8" s="14" customFormat="1">
      <c r="A23" s="563"/>
      <c r="B23" s="563"/>
      <c r="C23" s="563"/>
      <c r="D23" s="563"/>
      <c r="E23" s="563"/>
      <c r="F23" s="560"/>
      <c r="G23" s="245"/>
      <c r="H23" s="245"/>
    </row>
    <row r="24" spans="1:8" s="14" customFormat="1">
      <c r="A24" s="561"/>
      <c r="B24" s="561"/>
      <c r="C24" s="561"/>
      <c r="D24" s="561"/>
      <c r="E24" s="561"/>
      <c r="F24" s="562"/>
      <c r="G24" s="246"/>
      <c r="H24" s="246"/>
    </row>
    <row r="25" spans="1:8" s="14" customFormat="1">
      <c r="A25" s="563"/>
      <c r="B25" s="563"/>
      <c r="C25" s="563"/>
      <c r="D25" s="563"/>
      <c r="E25" s="563"/>
      <c r="F25" s="560"/>
      <c r="G25" s="245"/>
      <c r="H25" s="245"/>
    </row>
    <row r="26" spans="1:8" s="14" customFormat="1">
      <c r="A26" s="561"/>
      <c r="B26" s="561"/>
      <c r="C26" s="561"/>
      <c r="D26" s="561"/>
      <c r="E26" s="561"/>
      <c r="F26" s="562"/>
      <c r="G26" s="246"/>
      <c r="H26" s="246"/>
    </row>
    <row r="27" spans="1:8" s="14" customFormat="1">
      <c r="A27" s="564"/>
      <c r="B27" s="564"/>
      <c r="C27" s="564"/>
      <c r="D27" s="564"/>
      <c r="E27" s="564"/>
      <c r="F27" s="565"/>
      <c r="G27" s="247"/>
      <c r="H27" s="247"/>
    </row>
    <row r="28" spans="1:8" s="2" customFormat="1">
      <c r="A28" s="556" t="s">
        <v>341</v>
      </c>
      <c r="B28" s="447"/>
      <c r="C28" s="447"/>
      <c r="D28" s="447"/>
      <c r="E28" s="447"/>
      <c r="F28" s="447"/>
      <c r="G28" s="447"/>
      <c r="H28" s="447"/>
    </row>
    <row r="30" spans="1:8" s="212" customFormat="1">
      <c r="A30" s="441" t="s">
        <v>342</v>
      </c>
      <c r="B30" s="441"/>
      <c r="C30" s="441"/>
      <c r="D30" s="441"/>
      <c r="E30" s="441"/>
    </row>
    <row r="34" spans="1:5">
      <c r="A34" s="138"/>
      <c r="B34" s="138"/>
      <c r="C34" s="138"/>
      <c r="D34" s="138"/>
      <c r="E34" s="138"/>
    </row>
  </sheetData>
  <sheetProtection sheet="1" objects="1" scenarios="1"/>
  <mergeCells count="2">
    <mergeCell ref="A4:B4"/>
    <mergeCell ref="A8:A9"/>
  </mergeCells>
  <conditionalFormatting sqref="B8:D8">
    <cfRule type="expression" dxfId="93" priority="15">
      <formula>$B$8=""</formula>
    </cfRule>
  </conditionalFormatting>
  <conditionalFormatting sqref="A10:H27">
    <cfRule type="expression" dxfId="92" priority="14">
      <formula>$A$10=""</formula>
    </cfRule>
  </conditionalFormatting>
  <conditionalFormatting sqref="F28:H28">
    <cfRule type="expression" dxfId="91" priority="13">
      <formula>$F$28=""</formula>
    </cfRule>
  </conditionalFormatting>
  <conditionalFormatting sqref="F10:F27">
    <cfRule type="expression" dxfId="90" priority="12">
      <formula>AND(NOT(A10=""),F10="")</formula>
    </cfRule>
  </conditionalFormatting>
  <conditionalFormatting sqref="G10:H27">
    <cfRule type="expression" dxfId="89" priority="20">
      <formula>AND(NOT(#REF!=""),G10="")</formula>
    </cfRule>
  </conditionalFormatting>
  <conditionalFormatting sqref="G10:G27">
    <cfRule type="expression" dxfId="88" priority="27">
      <formula>AND(NOT(#REF!=""),$G$10="")</formula>
    </cfRule>
  </conditionalFormatting>
  <conditionalFormatting sqref="B28:E28">
    <cfRule type="expression" dxfId="87" priority="2">
      <formula>$F$28=""</formula>
    </cfRule>
  </conditionalFormatting>
  <conditionalFormatting sqref="H4">
    <cfRule type="cellIs" dxfId="86" priority="1" operator="equal">
      <formula>""</formula>
    </cfRule>
  </conditionalFormatting>
  <printOptions horizontalCentered="1"/>
  <pageMargins left="0.5" right="0.5" top="0.5" bottom="0.5" header="0.3" footer="0.3"/>
  <pageSetup orientation="landscape" r:id="rId1"/>
  <headerFooter>
    <oddFooter>&amp;LEdition 05/12&amp;RPage &amp;P of &amp;N</oddFooter>
  </headerFooter>
</worksheet>
</file>

<file path=xl/worksheets/sheet6.xml><?xml version="1.0" encoding="utf-8"?>
<worksheet xmlns="http://schemas.openxmlformats.org/spreadsheetml/2006/main" xmlns:r="http://schemas.openxmlformats.org/officeDocument/2006/relationships">
  <sheetPr codeName="Sheet25">
    <pageSetUpPr fitToPage="1"/>
  </sheetPr>
  <dimension ref="A1:G46"/>
  <sheetViews>
    <sheetView showGridLines="0" zoomScaleNormal="100" zoomScaleSheetLayoutView="100" workbookViewId="0">
      <selection activeCell="A12" sqref="A12"/>
    </sheetView>
  </sheetViews>
  <sheetFormatPr defaultRowHeight="15"/>
  <cols>
    <col min="1" max="6" width="14.140625" customWidth="1"/>
    <col min="7" max="7" width="10.7109375" style="667" hidden="1" customWidth="1"/>
  </cols>
  <sheetData>
    <row r="1" spans="1:7" ht="18.75">
      <c r="A1" s="370" t="s">
        <v>5</v>
      </c>
      <c r="F1" s="81" t="str">
        <f xml:space="preserve"> "Auto - "&amp;MID(A4,9,2)</f>
        <v xml:space="preserve">Auto - D </v>
      </c>
    </row>
    <row r="2" spans="1:7" ht="18.75">
      <c r="A2" s="619" t="s">
        <v>7</v>
      </c>
    </row>
    <row r="4" spans="1:7" ht="15.75">
      <c r="A4" s="76" t="s">
        <v>99</v>
      </c>
      <c r="B4" s="71"/>
      <c r="C4" s="77"/>
      <c r="D4" s="74"/>
      <c r="E4" s="113" t="s">
        <v>59</v>
      </c>
      <c r="F4" s="727"/>
    </row>
    <row r="5" spans="1:7">
      <c r="E5" s="462" t="s">
        <v>246</v>
      </c>
      <c r="F5" s="727"/>
      <c r="G5" s="667" t="s">
        <v>234</v>
      </c>
    </row>
    <row r="6" spans="1:7">
      <c r="A6" s="67"/>
      <c r="G6" s="667" t="s">
        <v>235</v>
      </c>
    </row>
    <row r="7" spans="1:7">
      <c r="A7" s="441"/>
      <c r="G7" s="669"/>
    </row>
    <row r="8" spans="1:7">
      <c r="A8" s="887" t="s">
        <v>58</v>
      </c>
      <c r="B8" s="888"/>
      <c r="C8" s="888"/>
      <c r="D8" s="888"/>
      <c r="E8" s="888"/>
      <c r="F8" s="889"/>
      <c r="G8" s="669"/>
    </row>
    <row r="9" spans="1:7" s="107" customFormat="1">
      <c r="A9" s="336"/>
      <c r="B9" s="336"/>
      <c r="C9" s="336"/>
      <c r="D9" s="336"/>
      <c r="E9" s="336"/>
      <c r="F9" s="336"/>
      <c r="G9" s="669"/>
    </row>
    <row r="10" spans="1:7" s="61" customFormat="1">
      <c r="A10" s="62">
        <f>D5-1</f>
        <v>-1</v>
      </c>
      <c r="B10" s="63">
        <f>A10-1</f>
        <v>-2</v>
      </c>
      <c r="C10" s="63">
        <f>B10-1</f>
        <v>-3</v>
      </c>
      <c r="D10" s="63">
        <f t="shared" ref="D10:F10" si="0">C10-1</f>
        <v>-4</v>
      </c>
      <c r="E10" s="63">
        <f t="shared" si="0"/>
        <v>-5</v>
      </c>
      <c r="F10" s="63">
        <f t="shared" si="0"/>
        <v>-6</v>
      </c>
      <c r="G10" s="669"/>
    </row>
    <row r="11" spans="1:7" s="61" customFormat="1" ht="45">
      <c r="A11" s="620" t="s">
        <v>42</v>
      </c>
      <c r="B11" s="622" t="s">
        <v>43</v>
      </c>
      <c r="C11" s="620" t="s">
        <v>44</v>
      </c>
      <c r="D11" s="620" t="s">
        <v>45</v>
      </c>
      <c r="E11" s="620" t="s">
        <v>46</v>
      </c>
      <c r="F11" s="620" t="s">
        <v>251</v>
      </c>
      <c r="G11" s="669"/>
    </row>
    <row r="12" spans="1:7" s="61" customFormat="1">
      <c r="A12" s="465" t="s">
        <v>250</v>
      </c>
      <c r="B12" s="248"/>
      <c r="C12" s="249"/>
      <c r="D12" s="249"/>
      <c r="E12" s="249"/>
      <c r="F12" s="68">
        <f>IFERROR(E12/C12,0)</f>
        <v>0</v>
      </c>
      <c r="G12" s="669"/>
    </row>
    <row r="13" spans="1:7" s="61" customFormat="1">
      <c r="A13" s="463" t="s">
        <v>250</v>
      </c>
      <c r="B13" s="250"/>
      <c r="C13" s="251"/>
      <c r="D13" s="251"/>
      <c r="E13" s="251"/>
      <c r="F13" s="78">
        <f t="shared" ref="F13:F16" si="1">IFERROR(E13/C13,0)</f>
        <v>0</v>
      </c>
      <c r="G13" s="670"/>
    </row>
    <row r="14" spans="1:7" s="61" customFormat="1">
      <c r="A14" s="465" t="s">
        <v>250</v>
      </c>
      <c r="B14" s="248"/>
      <c r="C14" s="249"/>
      <c r="D14" s="249"/>
      <c r="E14" s="249"/>
      <c r="F14" s="68">
        <f t="shared" si="1"/>
        <v>0</v>
      </c>
      <c r="G14" s="670"/>
    </row>
    <row r="15" spans="1:7" s="61" customFormat="1">
      <c r="A15" s="463" t="s">
        <v>250</v>
      </c>
      <c r="B15" s="250"/>
      <c r="C15" s="251"/>
      <c r="D15" s="251"/>
      <c r="E15" s="251"/>
      <c r="F15" s="78">
        <f t="shared" si="1"/>
        <v>0</v>
      </c>
      <c r="G15" s="670"/>
    </row>
    <row r="16" spans="1:7" s="61" customFormat="1">
      <c r="A16" s="464" t="s">
        <v>250</v>
      </c>
      <c r="B16" s="252"/>
      <c r="C16" s="253"/>
      <c r="D16" s="253"/>
      <c r="E16" s="253"/>
      <c r="F16" s="69">
        <f t="shared" si="1"/>
        <v>0</v>
      </c>
      <c r="G16" s="670"/>
    </row>
    <row r="17" spans="1:7">
      <c r="G17" s="670"/>
    </row>
    <row r="18" spans="1:7">
      <c r="G18" s="670"/>
    </row>
    <row r="19" spans="1:7">
      <c r="G19" s="669"/>
    </row>
    <row r="20" spans="1:7">
      <c r="A20" s="887" t="s">
        <v>57</v>
      </c>
      <c r="B20" s="888"/>
      <c r="C20" s="888"/>
      <c r="D20" s="888"/>
      <c r="E20" s="888"/>
      <c r="F20" s="889"/>
      <c r="G20" s="669"/>
    </row>
    <row r="21" spans="1:7" s="107" customFormat="1">
      <c r="A21" s="337"/>
      <c r="B21" s="337"/>
      <c r="C21" s="337"/>
      <c r="D21" s="337"/>
      <c r="E21" s="337"/>
      <c r="F21" s="337"/>
      <c r="G21" s="670"/>
    </row>
    <row r="22" spans="1:7">
      <c r="A22" s="62">
        <f>D18-1</f>
        <v>-1</v>
      </c>
      <c r="B22" s="63">
        <f>A22-1</f>
        <v>-2</v>
      </c>
      <c r="C22" s="63">
        <f>B22-1</f>
        <v>-3</v>
      </c>
      <c r="D22" s="63">
        <f t="shared" ref="D22" si="2">C22-1</f>
        <v>-4</v>
      </c>
      <c r="E22" s="63">
        <f t="shared" ref="E22" si="3">D22-1</f>
        <v>-5</v>
      </c>
      <c r="F22" s="63">
        <f t="shared" ref="F22" si="4">E22-1</f>
        <v>-6</v>
      </c>
      <c r="G22" s="670"/>
    </row>
    <row r="23" spans="1:7" ht="45">
      <c r="A23" s="620" t="s">
        <v>42</v>
      </c>
      <c r="B23" s="622" t="s">
        <v>43</v>
      </c>
      <c r="C23" s="620" t="s">
        <v>44</v>
      </c>
      <c r="D23" s="620" t="s">
        <v>45</v>
      </c>
      <c r="E23" s="620" t="s">
        <v>46</v>
      </c>
      <c r="F23" s="620" t="s">
        <v>251</v>
      </c>
      <c r="G23" s="669"/>
    </row>
    <row r="24" spans="1:7">
      <c r="A24" s="465" t="s">
        <v>250</v>
      </c>
      <c r="B24" s="248"/>
      <c r="C24" s="249"/>
      <c r="D24" s="249"/>
      <c r="E24" s="249"/>
      <c r="F24" s="439">
        <f>IFERROR(E24/C24,0)</f>
        <v>0</v>
      </c>
    </row>
    <row r="25" spans="1:7">
      <c r="A25" s="463" t="s">
        <v>250</v>
      </c>
      <c r="B25" s="250"/>
      <c r="C25" s="251"/>
      <c r="D25" s="251"/>
      <c r="E25" s="251"/>
      <c r="F25" s="78">
        <f t="shared" ref="F25:F28" si="5">IFERROR(E25/C25,0)</f>
        <v>0</v>
      </c>
    </row>
    <row r="26" spans="1:7">
      <c r="A26" s="465" t="s">
        <v>250</v>
      </c>
      <c r="B26" s="248"/>
      <c r="C26" s="249"/>
      <c r="D26" s="249"/>
      <c r="E26" s="249"/>
      <c r="F26" s="68">
        <f t="shared" si="5"/>
        <v>0</v>
      </c>
      <c r="G26" s="670"/>
    </row>
    <row r="27" spans="1:7">
      <c r="A27" s="463" t="s">
        <v>250</v>
      </c>
      <c r="B27" s="250"/>
      <c r="C27" s="251"/>
      <c r="D27" s="251"/>
      <c r="E27" s="251"/>
      <c r="F27" s="78">
        <f t="shared" si="5"/>
        <v>0</v>
      </c>
      <c r="G27" s="670"/>
    </row>
    <row r="28" spans="1:7">
      <c r="A28" s="464" t="s">
        <v>250</v>
      </c>
      <c r="B28" s="252"/>
      <c r="C28" s="253"/>
      <c r="D28" s="253"/>
      <c r="E28" s="253"/>
      <c r="F28" s="440">
        <f t="shared" si="5"/>
        <v>0</v>
      </c>
      <c r="G28" s="670"/>
    </row>
    <row r="29" spans="1:7" s="208" customFormat="1">
      <c r="A29" s="209"/>
      <c r="B29" s="210"/>
      <c r="C29" s="210"/>
      <c r="D29" s="210"/>
      <c r="E29" s="210"/>
      <c r="F29" s="211"/>
      <c r="G29" s="670"/>
    </row>
    <row r="30" spans="1:7" s="208" customFormat="1">
      <c r="A30" s="466" t="s">
        <v>252</v>
      </c>
      <c r="B30" s="210"/>
      <c r="C30" s="210"/>
      <c r="D30" s="210"/>
      <c r="E30" s="210"/>
      <c r="F30" s="211"/>
      <c r="G30" s="667"/>
    </row>
    <row r="31" spans="1:7">
      <c r="A31" s="441" t="s">
        <v>254</v>
      </c>
      <c r="G31" s="670"/>
    </row>
    <row r="32" spans="1:7">
      <c r="A32" s="441" t="s">
        <v>253</v>
      </c>
      <c r="C32" s="208"/>
      <c r="D32" s="208"/>
      <c r="G32" s="670"/>
    </row>
    <row r="33" spans="1:7">
      <c r="A33" s="208"/>
      <c r="C33" s="208"/>
      <c r="D33" s="208"/>
      <c r="G33" s="670"/>
    </row>
    <row r="34" spans="1:7">
      <c r="G34" s="670"/>
    </row>
    <row r="35" spans="1:7">
      <c r="G35" s="670"/>
    </row>
    <row r="36" spans="1:7">
      <c r="G36" s="670"/>
    </row>
    <row r="37" spans="1:7">
      <c r="G37" s="670"/>
    </row>
    <row r="38" spans="1:7">
      <c r="G38" s="670"/>
    </row>
    <row r="39" spans="1:7">
      <c r="G39" s="670"/>
    </row>
    <row r="40" spans="1:7">
      <c r="G40" s="670"/>
    </row>
    <row r="41" spans="1:7">
      <c r="G41" s="670"/>
    </row>
    <row r="42" spans="1:7">
      <c r="G42" s="670"/>
    </row>
    <row r="43" spans="1:7">
      <c r="G43" s="670"/>
    </row>
    <row r="44" spans="1:7">
      <c r="G44" s="670"/>
    </row>
    <row r="46" spans="1:7">
      <c r="G46" s="671"/>
    </row>
  </sheetData>
  <sheetProtection sheet="1" objects="1" scenarios="1"/>
  <mergeCells count="2">
    <mergeCell ref="A20:F20"/>
    <mergeCell ref="A8:F8"/>
  </mergeCells>
  <conditionalFormatting sqref="B12:E16 B24:E28">
    <cfRule type="expression" dxfId="85" priority="6">
      <formula>B12=""</formula>
    </cfRule>
  </conditionalFormatting>
  <conditionalFormatting sqref="A12:A16">
    <cfRule type="cellIs" dxfId="84" priority="3" operator="equal">
      <formula>"20__"</formula>
    </cfRule>
  </conditionalFormatting>
  <conditionalFormatting sqref="A24:A28">
    <cfRule type="cellIs" dxfId="83" priority="2" operator="equal">
      <formula>"20__"</formula>
    </cfRule>
  </conditionalFormatting>
  <conditionalFormatting sqref="F4:F5">
    <cfRule type="cellIs" dxfId="82" priority="1" operator="equal">
      <formula>""</formula>
    </cfRule>
  </conditionalFormatting>
  <dataValidations disablePrompts="1" count="1">
    <dataValidation type="list" allowBlank="1" showInputMessage="1" sqref="F5">
      <formula1>$G$5:$G$6</formula1>
    </dataValidation>
  </dataValidations>
  <printOptions horizontalCentered="1"/>
  <pageMargins left="0.5" right="0.5" top="0.5" bottom="0.5" header="0.3" footer="0.3"/>
  <pageSetup orientation="portrait" r:id="rId1"/>
  <headerFooter>
    <oddFooter>&amp;LEdition 05/12&amp;RPage &amp;P of &amp;N</oddFooter>
  </headerFooter>
</worksheet>
</file>

<file path=xl/worksheets/sheet7.xml><?xml version="1.0" encoding="utf-8"?>
<worksheet xmlns="http://schemas.openxmlformats.org/spreadsheetml/2006/main" xmlns:r="http://schemas.openxmlformats.org/officeDocument/2006/relationships">
  <sheetPr codeName="Sheet14"/>
  <dimension ref="A1:K56"/>
  <sheetViews>
    <sheetView showGridLines="0" zoomScaleNormal="100" zoomScaleSheetLayoutView="100" workbookViewId="0">
      <selection activeCell="B9" sqref="B9"/>
    </sheetView>
  </sheetViews>
  <sheetFormatPr defaultRowHeight="15"/>
  <cols>
    <col min="1" max="1" width="43.85546875" customWidth="1"/>
    <col min="2" max="2" width="12.7109375" customWidth="1"/>
    <col min="3" max="3" width="4.28515625" style="89" bestFit="1" customWidth="1"/>
    <col min="4" max="4" width="12.7109375" customWidth="1"/>
    <col min="5" max="5" width="4.140625" style="441" customWidth="1"/>
    <col min="6" max="6" width="12.85546875" customWidth="1"/>
    <col min="7" max="7" width="4.140625" style="441" customWidth="1"/>
    <col min="8" max="8" width="5.85546875" style="441" bestFit="1" customWidth="1"/>
    <col min="9" max="9" width="10.7109375" style="667" hidden="1" customWidth="1"/>
    <col min="11" max="12" width="0" hidden="1" customWidth="1"/>
  </cols>
  <sheetData>
    <row r="1" spans="1:11" ht="18.75">
      <c r="A1" s="370" t="s">
        <v>5</v>
      </c>
      <c r="F1" s="467" t="s">
        <v>379</v>
      </c>
      <c r="G1" s="467"/>
      <c r="H1" s="467"/>
    </row>
    <row r="2" spans="1:11" ht="18.75">
      <c r="A2" s="619" t="s">
        <v>7</v>
      </c>
    </row>
    <row r="3" spans="1:11">
      <c r="A3" s="93"/>
    </row>
    <row r="4" spans="1:11" ht="15.75">
      <c r="A4" s="680" t="s">
        <v>116</v>
      </c>
      <c r="B4" s="77"/>
      <c r="C4" s="469"/>
      <c r="D4" s="113"/>
      <c r="E4" s="113" t="s">
        <v>59</v>
      </c>
      <c r="F4" s="905"/>
      <c r="G4" s="906"/>
      <c r="H4" s="906"/>
      <c r="K4" t="s">
        <v>102</v>
      </c>
    </row>
    <row r="5" spans="1:11">
      <c r="D5" s="462"/>
      <c r="E5" s="462" t="s">
        <v>246</v>
      </c>
      <c r="F5" s="907"/>
      <c r="G5" s="908"/>
      <c r="H5" s="908"/>
      <c r="I5" s="667" t="s">
        <v>234</v>
      </c>
      <c r="K5" t="e">
        <f>#REF!</f>
        <v>#REF!</v>
      </c>
    </row>
    <row r="6" spans="1:11" s="212" customFormat="1">
      <c r="C6" s="89"/>
      <c r="D6" s="441"/>
      <c r="E6" s="441"/>
      <c r="F6" s="441"/>
      <c r="G6" s="441"/>
      <c r="H6" s="441"/>
      <c r="I6" s="667" t="s">
        <v>235</v>
      </c>
    </row>
    <row r="7" spans="1:11">
      <c r="I7" s="669"/>
    </row>
    <row r="8" spans="1:11">
      <c r="B8" s="902" t="s">
        <v>42</v>
      </c>
      <c r="C8" s="903"/>
      <c r="D8" s="903"/>
      <c r="E8" s="903"/>
      <c r="F8" s="903"/>
      <c r="G8" s="903"/>
      <c r="H8" s="904"/>
      <c r="I8" s="669"/>
    </row>
    <row r="9" spans="1:11" s="66" customFormat="1">
      <c r="A9" s="103"/>
      <c r="B9" s="463" t="s">
        <v>250</v>
      </c>
      <c r="C9" s="470"/>
      <c r="D9" s="463" t="s">
        <v>250</v>
      </c>
      <c r="E9" s="404"/>
      <c r="F9" s="463" t="s">
        <v>250</v>
      </c>
      <c r="G9" s="501"/>
      <c r="H9" s="404" t="s">
        <v>256</v>
      </c>
      <c r="I9" s="669"/>
    </row>
    <row r="10" spans="1:11" s="66" customFormat="1">
      <c r="A10" s="461" t="s">
        <v>58</v>
      </c>
      <c r="B10" s="630" t="s">
        <v>123</v>
      </c>
      <c r="C10" s="630" t="s">
        <v>255</v>
      </c>
      <c r="D10" s="630" t="s">
        <v>123</v>
      </c>
      <c r="E10" s="630" t="s">
        <v>255</v>
      </c>
      <c r="F10" s="630" t="s">
        <v>123</v>
      </c>
      <c r="G10" s="630" t="s">
        <v>255</v>
      </c>
      <c r="H10" s="625" t="s">
        <v>255</v>
      </c>
      <c r="I10" s="669"/>
    </row>
    <row r="11" spans="1:11" s="102" customFormat="1">
      <c r="A11" s="766" t="s">
        <v>354</v>
      </c>
      <c r="B11" s="254"/>
      <c r="C11" s="471"/>
      <c r="D11" s="255"/>
      <c r="E11" s="468"/>
      <c r="F11" s="478"/>
      <c r="G11" s="493"/>
      <c r="H11" s="494"/>
      <c r="I11" s="669"/>
    </row>
    <row r="12" spans="1:11" s="102" customFormat="1">
      <c r="A12" s="767" t="s">
        <v>355</v>
      </c>
      <c r="B12" s="254"/>
      <c r="C12" s="710" t="str">
        <f>IFERROR(B12/B$11,"")</f>
        <v/>
      </c>
      <c r="D12" s="255"/>
      <c r="E12" s="709" t="str">
        <f>IFERROR(D12/D$11,"")</f>
        <v/>
      </c>
      <c r="F12" s="255"/>
      <c r="G12" s="707" t="str">
        <f>IFERROR(F12/F$11,"")</f>
        <v/>
      </c>
      <c r="H12" s="708" t="str">
        <f>IFERROR(AVERAGE(C12,E12,G12),"")</f>
        <v/>
      </c>
      <c r="I12" s="669"/>
    </row>
    <row r="13" spans="1:11" s="102" customFormat="1">
      <c r="A13" s="767" t="s">
        <v>356</v>
      </c>
      <c r="B13" s="254"/>
      <c r="C13" s="715" t="str">
        <f>IFERROR(B13/B$11,"")</f>
        <v/>
      </c>
      <c r="D13" s="255"/>
      <c r="E13" s="716" t="str">
        <f>IFERROR(D13/D$11,"")</f>
        <v/>
      </c>
      <c r="F13" s="255"/>
      <c r="G13" s="717" t="str">
        <f>IFERROR(F13/F$11,"")</f>
        <v/>
      </c>
      <c r="H13" s="718" t="str">
        <f t="shared" ref="H13:H14" si="0">IFERROR(AVERAGE(C13,E13,G13),"")</f>
        <v/>
      </c>
      <c r="I13" s="670"/>
    </row>
    <row r="14" spans="1:11" s="102" customFormat="1">
      <c r="A14" s="768" t="s">
        <v>357</v>
      </c>
      <c r="B14" s="256"/>
      <c r="C14" s="715" t="str">
        <f>IFERROR(B14/B$11,"")</f>
        <v/>
      </c>
      <c r="D14" s="257"/>
      <c r="E14" s="716" t="str">
        <f>IFERROR(D14/D$11,"")</f>
        <v/>
      </c>
      <c r="F14" s="257"/>
      <c r="G14" s="717" t="str">
        <f>IFERROR(F14/F$11,"")</f>
        <v/>
      </c>
      <c r="H14" s="719" t="str">
        <f t="shared" si="0"/>
        <v/>
      </c>
      <c r="I14" s="670"/>
    </row>
    <row r="15" spans="1:11" s="102" customFormat="1">
      <c r="A15" s="461" t="s">
        <v>57</v>
      </c>
      <c r="B15" s="181"/>
      <c r="C15" s="472"/>
      <c r="D15" s="181"/>
      <c r="E15" s="181"/>
      <c r="F15" s="492"/>
      <c r="G15" s="181"/>
      <c r="H15" s="535"/>
      <c r="I15" s="670"/>
    </row>
    <row r="16" spans="1:11" s="102" customFormat="1">
      <c r="A16" s="769" t="s">
        <v>358</v>
      </c>
      <c r="B16" s="476"/>
      <c r="C16" s="477"/>
      <c r="D16" s="478"/>
      <c r="E16" s="479"/>
      <c r="F16" s="478"/>
      <c r="G16" s="495"/>
      <c r="H16" s="494"/>
      <c r="I16" s="670"/>
    </row>
    <row r="17" spans="1:11" s="102" customFormat="1">
      <c r="A17" s="767" t="s">
        <v>359</v>
      </c>
      <c r="B17" s="254"/>
      <c r="C17" s="711" t="str">
        <f>IFERROR(B17/B$16,"")</f>
        <v/>
      </c>
      <c r="D17" s="255"/>
      <c r="E17" s="712" t="str">
        <f>IFERROR(D17/D$16,"")</f>
        <v/>
      </c>
      <c r="F17" s="255"/>
      <c r="G17" s="714" t="str">
        <f>IFERROR(F17/F$16,"")</f>
        <v/>
      </c>
      <c r="H17" s="708" t="str">
        <f t="shared" ref="H17:H18" si="1">IFERROR(AVERAGE(C17,E17,G17),"")</f>
        <v/>
      </c>
      <c r="I17" s="670"/>
      <c r="J17" s="105"/>
      <c r="K17" s="105"/>
    </row>
    <row r="18" spans="1:11" s="102" customFormat="1">
      <c r="A18" s="767" t="s">
        <v>360</v>
      </c>
      <c r="B18" s="254"/>
      <c r="C18" s="720" t="str">
        <f>IFERROR(B18/B$16,"")</f>
        <v/>
      </c>
      <c r="D18" s="255"/>
      <c r="E18" s="721" t="str">
        <f>IFERROR(D18/D$16,"")</f>
        <v/>
      </c>
      <c r="F18" s="255"/>
      <c r="G18" s="722" t="str">
        <f>IFERROR(F18/F$16,"")</f>
        <v/>
      </c>
      <c r="H18" s="718" t="str">
        <f t="shared" si="1"/>
        <v/>
      </c>
      <c r="I18" s="670"/>
      <c r="J18" s="105"/>
      <c r="K18" s="105"/>
    </row>
    <row r="19" spans="1:11" s="102" customFormat="1">
      <c r="A19" s="770" t="s">
        <v>361</v>
      </c>
      <c r="B19" s="258"/>
      <c r="C19" s="480"/>
      <c r="D19" s="259"/>
      <c r="E19" s="713"/>
      <c r="F19" s="260"/>
      <c r="G19" s="496"/>
      <c r="H19" s="500"/>
      <c r="I19" s="669"/>
      <c r="J19" s="105"/>
      <c r="K19" s="105"/>
    </row>
    <row r="20" spans="1:11" s="102" customFormat="1">
      <c r="A20" s="771" t="s">
        <v>362</v>
      </c>
      <c r="B20" s="254"/>
      <c r="C20" s="481"/>
      <c r="D20" s="255"/>
      <c r="E20" s="482"/>
      <c r="F20" s="260"/>
      <c r="G20" s="497"/>
      <c r="H20" s="489"/>
      <c r="I20" s="669"/>
      <c r="J20" s="105"/>
      <c r="K20" s="105"/>
    </row>
    <row r="21" spans="1:11" s="102" customFormat="1" ht="25.9" customHeight="1">
      <c r="A21" s="772" t="s">
        <v>371</v>
      </c>
      <c r="B21" s="108">
        <f t="shared" ref="B21:F21" si="2">B19-B20</f>
        <v>0</v>
      </c>
      <c r="C21" s="720" t="str">
        <f>IFERROR(B21/B$16,"")</f>
        <v/>
      </c>
      <c r="D21" s="109">
        <f t="shared" si="2"/>
        <v>0</v>
      </c>
      <c r="E21" s="721" t="str">
        <f>IFERROR(D21/D$16,"")</f>
        <v/>
      </c>
      <c r="F21" s="109">
        <f t="shared" si="2"/>
        <v>0</v>
      </c>
      <c r="G21" s="722" t="str">
        <f>IFERROR(F21/F$16,"")</f>
        <v/>
      </c>
      <c r="H21" s="718" t="str">
        <f t="shared" ref="H21:H23" si="3">IFERROR(AVERAGE(C21,E21,G21),"")</f>
        <v/>
      </c>
      <c r="I21" s="670"/>
      <c r="J21" s="105"/>
      <c r="K21" s="105"/>
    </row>
    <row r="22" spans="1:11" s="102" customFormat="1">
      <c r="A22" s="773" t="s">
        <v>363</v>
      </c>
      <c r="B22" s="254"/>
      <c r="C22" s="720" t="str">
        <f t="shared" ref="C22:E23" si="4">IFERROR(B22/B$16,"")</f>
        <v/>
      </c>
      <c r="D22" s="255"/>
      <c r="E22" s="721" t="str">
        <f t="shared" si="4"/>
        <v/>
      </c>
      <c r="F22" s="255"/>
      <c r="G22" s="722" t="str">
        <f t="shared" ref="G22" si="5">IFERROR(F22/F$16,"")</f>
        <v/>
      </c>
      <c r="H22" s="718" t="str">
        <f t="shared" si="3"/>
        <v/>
      </c>
      <c r="I22" s="670"/>
      <c r="J22" s="105"/>
      <c r="K22" s="105"/>
    </row>
    <row r="23" spans="1:11" s="102" customFormat="1">
      <c r="A23" s="774" t="s">
        <v>364</v>
      </c>
      <c r="B23" s="254"/>
      <c r="C23" s="720" t="str">
        <f t="shared" si="4"/>
        <v/>
      </c>
      <c r="D23" s="255"/>
      <c r="E23" s="721" t="str">
        <f t="shared" si="4"/>
        <v/>
      </c>
      <c r="F23" s="255"/>
      <c r="G23" s="722" t="str">
        <f t="shared" ref="G23" si="6">IFERROR(F23/F$16,"")</f>
        <v/>
      </c>
      <c r="H23" s="718" t="str">
        <f t="shared" si="3"/>
        <v/>
      </c>
      <c r="I23" s="669"/>
      <c r="J23" s="105"/>
      <c r="K23" s="105"/>
    </row>
    <row r="24" spans="1:11" s="102" customFormat="1">
      <c r="A24" s="774" t="s">
        <v>365</v>
      </c>
      <c r="B24" s="254"/>
      <c r="C24" s="481"/>
      <c r="D24" s="255"/>
      <c r="E24" s="482"/>
      <c r="F24" s="255"/>
      <c r="G24" s="497"/>
      <c r="H24" s="489"/>
      <c r="I24" s="667"/>
      <c r="J24" s="105"/>
      <c r="K24" s="105"/>
    </row>
    <row r="25" spans="1:11" s="66" customFormat="1" ht="43.9" customHeight="1">
      <c r="A25" s="775" t="s">
        <v>372</v>
      </c>
      <c r="B25" s="261"/>
      <c r="C25" s="483"/>
      <c r="D25" s="484"/>
      <c r="E25" s="485"/>
      <c r="F25" s="484"/>
      <c r="G25" s="498"/>
      <c r="H25" s="490"/>
      <c r="I25" s="667"/>
      <c r="J25" s="106"/>
      <c r="K25" s="106"/>
    </row>
    <row r="26" spans="1:11" ht="29.45" customHeight="1">
      <c r="A26" s="776" t="s">
        <v>373</v>
      </c>
      <c r="B26" s="262"/>
      <c r="C26" s="486"/>
      <c r="D26" s="260"/>
      <c r="E26" s="487"/>
      <c r="F26" s="260"/>
      <c r="G26" s="499"/>
      <c r="H26" s="491"/>
      <c r="I26" s="670"/>
      <c r="J26" s="107"/>
      <c r="K26" s="107"/>
    </row>
    <row r="27" spans="1:11" ht="29.45" customHeight="1">
      <c r="A27" s="777" t="s">
        <v>374</v>
      </c>
      <c r="B27" s="263"/>
      <c r="C27" s="486"/>
      <c r="D27" s="488"/>
      <c r="E27" s="487"/>
      <c r="F27" s="488"/>
      <c r="G27" s="499"/>
      <c r="H27" s="491"/>
      <c r="I27" s="670"/>
    </row>
    <row r="28" spans="1:11" ht="28.9" customHeight="1">
      <c r="A28" s="777" t="s">
        <v>375</v>
      </c>
      <c r="B28" s="263"/>
      <c r="C28" s="486"/>
      <c r="D28" s="488"/>
      <c r="E28" s="487"/>
      <c r="F28" s="488"/>
      <c r="G28" s="499"/>
      <c r="H28" s="491"/>
      <c r="I28" s="670"/>
    </row>
    <row r="29" spans="1:11" ht="30">
      <c r="A29" s="777" t="s">
        <v>376</v>
      </c>
      <c r="B29" s="263"/>
      <c r="C29" s="486"/>
      <c r="D29" s="488"/>
      <c r="E29" s="487"/>
      <c r="F29" s="488"/>
      <c r="G29" s="499"/>
      <c r="H29" s="491"/>
      <c r="I29" s="670"/>
    </row>
    <row r="30" spans="1:11">
      <c r="A30" s="778" t="s">
        <v>377</v>
      </c>
      <c r="B30" s="110">
        <f>SUM(B24:B29)</f>
        <v>0</v>
      </c>
      <c r="C30" s="720" t="str">
        <f>IFERROR(B30/B$17,"")</f>
        <v/>
      </c>
      <c r="D30" s="111">
        <f>SUM(D24:D29)</f>
        <v>0</v>
      </c>
      <c r="E30" s="721" t="str">
        <f>IFERROR(D30/D$17,"")</f>
        <v/>
      </c>
      <c r="F30" s="111">
        <f>SUM(F24:F29)</f>
        <v>0</v>
      </c>
      <c r="G30" s="722" t="str">
        <f>IFERROR(F30/F$17,"")</f>
        <v/>
      </c>
      <c r="H30" s="725" t="str">
        <f t="shared" ref="H30:H32" si="7">IFERROR(AVERAGE(C30,E30,G30),"")</f>
        <v/>
      </c>
    </row>
    <row r="31" spans="1:11">
      <c r="A31" s="778" t="s">
        <v>380</v>
      </c>
      <c r="B31" s="263"/>
      <c r="C31" s="720" t="str">
        <f t="shared" ref="C31:E32" si="8">IFERROR(B31/B$17,"")</f>
        <v/>
      </c>
      <c r="D31" s="488"/>
      <c r="E31" s="721" t="str">
        <f t="shared" si="8"/>
        <v/>
      </c>
      <c r="F31" s="488"/>
      <c r="G31" s="722" t="str">
        <f t="shared" ref="G31" si="9">IFERROR(F31/F$17,"")</f>
        <v/>
      </c>
      <c r="H31" s="718" t="str">
        <f t="shared" si="7"/>
        <v/>
      </c>
      <c r="I31" s="670"/>
    </row>
    <row r="32" spans="1:11">
      <c r="A32" s="779" t="s">
        <v>378</v>
      </c>
      <c r="B32" s="112">
        <f>B31+B23</f>
        <v>0</v>
      </c>
      <c r="C32" s="723" t="str">
        <f t="shared" si="8"/>
        <v/>
      </c>
      <c r="D32" s="149">
        <f>D31+D23</f>
        <v>0</v>
      </c>
      <c r="E32" s="724" t="str">
        <f t="shared" si="8"/>
        <v/>
      </c>
      <c r="F32" s="149">
        <f>F31+F23</f>
        <v>0</v>
      </c>
      <c r="G32" s="726" t="str">
        <f t="shared" ref="G32" si="10">IFERROR(F32/F$17,"")</f>
        <v/>
      </c>
      <c r="H32" s="719" t="str">
        <f t="shared" si="7"/>
        <v/>
      </c>
      <c r="I32" s="670"/>
    </row>
    <row r="33" spans="1:11" s="102" customFormat="1">
      <c r="A33" s="461" t="s">
        <v>257</v>
      </c>
      <c r="B33" s="181"/>
      <c r="C33" s="472"/>
      <c r="D33" s="181"/>
      <c r="E33" s="181"/>
      <c r="F33" s="492"/>
      <c r="G33" s="181"/>
      <c r="H33" s="535"/>
      <c r="I33" s="670"/>
    </row>
    <row r="34" spans="1:11" s="102" customFormat="1">
      <c r="A34" s="769" t="s">
        <v>366</v>
      </c>
      <c r="B34" s="476"/>
      <c r="C34" s="780"/>
      <c r="D34" s="478"/>
      <c r="E34" s="495"/>
      <c r="F34" s="478"/>
      <c r="G34" s="495"/>
      <c r="H34" s="494"/>
      <c r="I34" s="670"/>
    </row>
    <row r="35" spans="1:11" s="102" customFormat="1">
      <c r="A35" s="768" t="s">
        <v>367</v>
      </c>
      <c r="B35" s="254"/>
      <c r="C35" s="720" t="str">
        <f>IFERROR(B35/B$34,"")</f>
        <v/>
      </c>
      <c r="D35" s="255"/>
      <c r="E35" s="720" t="str">
        <f>IFERROR(D35/D$34,"")</f>
        <v/>
      </c>
      <c r="F35" s="255"/>
      <c r="G35" s="720" t="str">
        <f>IFERROR(F35/F$34,"")</f>
        <v/>
      </c>
      <c r="H35" s="719" t="str">
        <f>IFERROR(AVERAGE(C35,E35,G35),"")</f>
        <v/>
      </c>
      <c r="I35" s="670"/>
      <c r="J35" s="105"/>
      <c r="K35" s="105"/>
    </row>
    <row r="36" spans="1:11" s="102" customFormat="1">
      <c r="A36" s="461" t="s">
        <v>57</v>
      </c>
      <c r="B36" s="181"/>
      <c r="C36" s="472"/>
      <c r="D36" s="181"/>
      <c r="E36" s="181"/>
      <c r="F36" s="492"/>
      <c r="G36" s="181"/>
      <c r="H36" s="535"/>
      <c r="I36" s="670"/>
    </row>
    <row r="37" spans="1:11" s="102" customFormat="1">
      <c r="A37" s="769" t="s">
        <v>368</v>
      </c>
      <c r="B37" s="476"/>
      <c r="C37" s="780"/>
      <c r="D37" s="478"/>
      <c r="E37" s="495"/>
      <c r="F37" s="478"/>
      <c r="G37" s="495"/>
      <c r="H37" s="494"/>
      <c r="I37" s="670"/>
    </row>
    <row r="38" spans="1:11" s="102" customFormat="1">
      <c r="A38" s="767" t="s">
        <v>369</v>
      </c>
      <c r="B38" s="254"/>
      <c r="C38" s="720" t="str">
        <f>IFERROR(B38/B$37,"")</f>
        <v/>
      </c>
      <c r="D38" s="255"/>
      <c r="E38" s="720" t="str">
        <f>IFERROR(D38/D$37,"")</f>
        <v/>
      </c>
      <c r="F38" s="255"/>
      <c r="G38" s="720" t="str">
        <f>IFERROR(F38/F$37,"")</f>
        <v/>
      </c>
      <c r="H38" s="718" t="str">
        <f t="shared" ref="H38:H39" si="11">IFERROR(AVERAGE(C38,E38,G38),"")</f>
        <v/>
      </c>
      <c r="I38" s="670"/>
      <c r="J38" s="105"/>
      <c r="K38" s="105"/>
    </row>
    <row r="39" spans="1:11" s="102" customFormat="1">
      <c r="A39" s="768" t="s">
        <v>370</v>
      </c>
      <c r="B39" s="256"/>
      <c r="C39" s="723" t="str">
        <f>IFERROR(B39/B$37,"")</f>
        <v/>
      </c>
      <c r="D39" s="257"/>
      <c r="E39" s="723" t="str">
        <f>IFERROR(D39/D$37,"")</f>
        <v/>
      </c>
      <c r="F39" s="257"/>
      <c r="G39" s="723" t="str">
        <f>IFERROR(F39/F$37,"")</f>
        <v/>
      </c>
      <c r="H39" s="719" t="str">
        <f t="shared" si="11"/>
        <v/>
      </c>
      <c r="I39" s="670"/>
      <c r="J39" s="105"/>
      <c r="K39" s="105"/>
    </row>
    <row r="40" spans="1:11">
      <c r="I40" s="670"/>
    </row>
    <row r="41" spans="1:11">
      <c r="A41" s="695" t="s">
        <v>381</v>
      </c>
      <c r="I41" s="670"/>
    </row>
    <row r="42" spans="1:11">
      <c r="A42" s="461" t="s">
        <v>264</v>
      </c>
      <c r="B42" s="181"/>
      <c r="C42" s="472"/>
      <c r="D42" s="181"/>
      <c r="E42" s="181"/>
      <c r="F42" s="181"/>
      <c r="G42" s="181"/>
      <c r="H42" s="542"/>
      <c r="I42" s="670"/>
    </row>
    <row r="43" spans="1:11">
      <c r="A43" s="536" t="s">
        <v>265</v>
      </c>
      <c r="B43" s="75"/>
      <c r="C43" s="537"/>
      <c r="D43" s="75"/>
      <c r="E43" s="75"/>
      <c r="F43" s="909"/>
      <c r="G43" s="910"/>
      <c r="H43" s="911"/>
      <c r="I43" s="670"/>
    </row>
    <row r="44" spans="1:11">
      <c r="A44" s="536" t="s">
        <v>266</v>
      </c>
      <c r="B44" s="75"/>
      <c r="C44" s="537"/>
      <c r="D44" s="75"/>
      <c r="E44" s="75"/>
      <c r="F44" s="890"/>
      <c r="G44" s="891"/>
      <c r="H44" s="892"/>
      <c r="I44" s="670"/>
    </row>
    <row r="45" spans="1:11">
      <c r="A45" s="538" t="s">
        <v>267</v>
      </c>
      <c r="B45" s="75"/>
      <c r="C45" s="537"/>
      <c r="D45" s="75"/>
      <c r="E45" s="75"/>
      <c r="F45" s="890"/>
      <c r="G45" s="891"/>
      <c r="H45" s="892"/>
    </row>
    <row r="46" spans="1:11">
      <c r="A46" s="538" t="s">
        <v>268</v>
      </c>
      <c r="B46" s="75"/>
      <c r="C46" s="537"/>
      <c r="D46" s="75"/>
      <c r="E46" s="75"/>
      <c r="F46" s="890"/>
      <c r="G46" s="891"/>
      <c r="H46" s="892"/>
      <c r="I46" s="671"/>
    </row>
    <row r="47" spans="1:11">
      <c r="A47" s="538" t="s">
        <v>269</v>
      </c>
      <c r="B47" s="75"/>
      <c r="C47" s="537"/>
      <c r="D47" s="75"/>
      <c r="E47" s="75"/>
      <c r="F47" s="890"/>
      <c r="G47" s="891"/>
      <c r="H47" s="892"/>
    </row>
    <row r="48" spans="1:11" s="441" customFormat="1">
      <c r="A48" s="538" t="s">
        <v>424</v>
      </c>
      <c r="B48" s="75"/>
      <c r="C48" s="537"/>
      <c r="D48" s="75"/>
      <c r="E48" s="75"/>
      <c r="F48" s="890"/>
      <c r="G48" s="891"/>
      <c r="H48" s="892"/>
      <c r="I48" s="667"/>
    </row>
    <row r="49" spans="1:9" s="441" customFormat="1">
      <c r="A49" s="538" t="s">
        <v>382</v>
      </c>
      <c r="B49" s="75"/>
      <c r="C49" s="537"/>
      <c r="D49" s="75"/>
      <c r="E49" s="75"/>
      <c r="F49" s="899"/>
      <c r="G49" s="900"/>
      <c r="H49" s="901"/>
      <c r="I49" s="667"/>
    </row>
    <row r="50" spans="1:9">
      <c r="A50" s="538" t="s">
        <v>383</v>
      </c>
      <c r="B50" s="75"/>
      <c r="C50" s="537"/>
      <c r="D50" s="75"/>
      <c r="E50" s="75"/>
      <c r="F50" s="890">
        <f>SUM(F43:F49)</f>
        <v>0</v>
      </c>
      <c r="G50" s="891"/>
      <c r="H50" s="892"/>
    </row>
    <row r="51" spans="1:9">
      <c r="A51" s="539" t="s">
        <v>384</v>
      </c>
      <c r="B51" s="540"/>
      <c r="C51" s="541"/>
      <c r="D51" s="540"/>
      <c r="E51" s="540"/>
      <c r="F51" s="893">
        <f>1-F50</f>
        <v>1</v>
      </c>
      <c r="G51" s="894"/>
      <c r="H51" s="895"/>
    </row>
    <row r="52" spans="1:9">
      <c r="F52" s="138"/>
    </row>
    <row r="53" spans="1:9">
      <c r="A53" s="461" t="s">
        <v>270</v>
      </c>
      <c r="B53" s="181"/>
      <c r="C53" s="472"/>
      <c r="D53" s="181"/>
      <c r="E53" s="181"/>
      <c r="F53" s="181"/>
      <c r="G53" s="181"/>
      <c r="H53" s="542"/>
    </row>
    <row r="54" spans="1:9">
      <c r="A54" s="536" t="s">
        <v>385</v>
      </c>
      <c r="B54" s="75"/>
      <c r="C54" s="537"/>
      <c r="D54" s="75"/>
      <c r="E54" s="75"/>
      <c r="F54" s="896"/>
      <c r="G54" s="897"/>
      <c r="H54" s="898"/>
    </row>
    <row r="55" spans="1:9">
      <c r="A55" s="538" t="s">
        <v>386</v>
      </c>
      <c r="B55" s="75"/>
      <c r="C55" s="537"/>
      <c r="D55" s="75"/>
      <c r="E55" s="75"/>
      <c r="F55" s="890"/>
      <c r="G55" s="891"/>
      <c r="H55" s="892"/>
    </row>
    <row r="56" spans="1:9">
      <c r="A56" s="539" t="s">
        <v>387</v>
      </c>
      <c r="B56" s="540"/>
      <c r="C56" s="541"/>
      <c r="D56" s="540"/>
      <c r="E56" s="540"/>
      <c r="F56" s="893">
        <f>F54+F55</f>
        <v>0</v>
      </c>
      <c r="G56" s="894"/>
      <c r="H56" s="895"/>
    </row>
  </sheetData>
  <sheetProtection sheet="1" objects="1" scenarios="1"/>
  <mergeCells count="15">
    <mergeCell ref="B8:H8"/>
    <mergeCell ref="F4:H4"/>
    <mergeCell ref="F5:H5"/>
    <mergeCell ref="F43:H43"/>
    <mergeCell ref="F44:H44"/>
    <mergeCell ref="F45:H45"/>
    <mergeCell ref="F46:H46"/>
    <mergeCell ref="F47:H47"/>
    <mergeCell ref="F48:H48"/>
    <mergeCell ref="F49:H49"/>
    <mergeCell ref="F50:H50"/>
    <mergeCell ref="F51:H51"/>
    <mergeCell ref="F54:H54"/>
    <mergeCell ref="F55:H55"/>
    <mergeCell ref="F56:H56"/>
  </mergeCells>
  <conditionalFormatting sqref="D22:D29 F22:F29 B22:B29 B34:B35 D34:D35 F34:F35 B37:B39 D37:D39 F37:F39 F54:F55 D11:D14 B11:B14 F16:F20 D16:D20 B16:B20 F11:F14 B9 D9 F9 F43:F49">
    <cfRule type="expression" dxfId="81" priority="24">
      <formula>B9=""</formula>
    </cfRule>
  </conditionalFormatting>
  <conditionalFormatting sqref="F32 B30 D30 F30 B32 D32 F56 F50 D21 F21 B21">
    <cfRule type="cellIs" dxfId="80" priority="22" operator="equal">
      <formula>0</formula>
    </cfRule>
  </conditionalFormatting>
  <conditionalFormatting sqref="F51">
    <cfRule type="cellIs" dxfId="79" priority="8" operator="equal">
      <formula>1</formula>
    </cfRule>
  </conditionalFormatting>
  <conditionalFormatting sqref="B9 D9 F9">
    <cfRule type="cellIs" dxfId="78" priority="7" operator="equal">
      <formula>"20__"</formula>
    </cfRule>
  </conditionalFormatting>
  <conditionalFormatting sqref="B31">
    <cfRule type="expression" dxfId="77" priority="4">
      <formula>B31=""</formula>
    </cfRule>
  </conditionalFormatting>
  <conditionalFormatting sqref="D31 F31">
    <cfRule type="expression" dxfId="76" priority="3">
      <formula>D31=""</formula>
    </cfRule>
  </conditionalFormatting>
  <conditionalFormatting sqref="B34:B35 D34:D35 F34:F35 B37:B39 D37:D39 F37:F39">
    <cfRule type="expression" dxfId="75" priority="2">
      <formula>B34=""</formula>
    </cfRule>
  </conditionalFormatting>
  <conditionalFormatting sqref="F4:F5">
    <cfRule type="cellIs" dxfId="74" priority="1" operator="equal">
      <formula>""</formula>
    </cfRule>
  </conditionalFormatting>
  <dataValidations count="1">
    <dataValidation type="list" allowBlank="1" showInputMessage="1" sqref="F5">
      <formula1>$I$5:$I$6</formula1>
    </dataValidation>
  </dataValidations>
  <hyperlinks>
    <hyperlink ref="A41" r:id="rId1" display="* 9i should be capped at no more than 110% of the industry median.  http://www.tdi.texas.gov/commercial/pcflxrt.html"/>
  </hyperlinks>
  <printOptions horizontalCentered="1"/>
  <pageMargins left="0.25" right="0.25" top="0.5" bottom="0.5" header="0.3" footer="0.3"/>
  <pageSetup scale="98" orientation="portrait" r:id="rId2"/>
  <headerFooter>
    <oddFooter>&amp;LEdition 05/12&amp;RPage &amp;P of &amp;N</oddFooter>
  </headerFooter>
  <rowBreaks count="1" manualBreakCount="1">
    <brk id="41" max="7" man="1"/>
  </rowBreaks>
</worksheet>
</file>

<file path=xl/worksheets/sheet8.xml><?xml version="1.0" encoding="utf-8"?>
<worksheet xmlns="http://schemas.openxmlformats.org/spreadsheetml/2006/main" xmlns:r="http://schemas.openxmlformats.org/officeDocument/2006/relationships">
  <sheetPr codeName="Sheet111"/>
  <dimension ref="A1:K33"/>
  <sheetViews>
    <sheetView showGridLines="0" zoomScaleNormal="100" zoomScaleSheetLayoutView="75" workbookViewId="0">
      <selection activeCell="A9" sqref="A9"/>
    </sheetView>
  </sheetViews>
  <sheetFormatPr defaultColWidth="9.140625" defaultRowHeight="19.149999999999999" customHeight="1"/>
  <cols>
    <col min="1" max="1" width="9.5703125" style="449" customWidth="1"/>
    <col min="2" max="2" width="17.85546875" style="449" customWidth="1"/>
    <col min="3" max="3" width="11.140625" style="449" customWidth="1"/>
    <col min="4" max="4" width="12.140625" style="449" customWidth="1"/>
    <col min="5" max="5" width="20.7109375" style="449" customWidth="1"/>
    <col min="6" max="6" width="17.140625" style="449" customWidth="1"/>
    <col min="7" max="7" width="14" style="449" customWidth="1"/>
    <col min="8" max="8" width="9" style="449" customWidth="1"/>
    <col min="9" max="9" width="17.140625" style="449" customWidth="1"/>
    <col min="10" max="10" width="15.28515625" style="449" customWidth="1"/>
    <col min="11" max="11" width="11.42578125" style="449" customWidth="1"/>
    <col min="12" max="12" width="14" style="449" bestFit="1" customWidth="1"/>
    <col min="13" max="13" width="11.5703125" style="449" customWidth="1"/>
    <col min="14" max="16384" width="9.140625" style="449"/>
  </cols>
  <sheetData>
    <row r="1" spans="1:11" ht="18.75">
      <c r="A1" s="370" t="s">
        <v>5</v>
      </c>
      <c r="K1" s="82" t="s">
        <v>231</v>
      </c>
    </row>
    <row r="2" spans="1:11" ht="18.75">
      <c r="A2" s="619" t="s">
        <v>7</v>
      </c>
    </row>
    <row r="3" spans="1:11" s="634" customFormat="1" ht="15">
      <c r="A3" s="633"/>
      <c r="C3" s="635"/>
    </row>
    <row r="4" spans="1:11" s="474" customFormat="1" ht="15.75">
      <c r="A4" s="623" t="s">
        <v>6</v>
      </c>
      <c r="B4" s="475"/>
      <c r="C4" s="635"/>
      <c r="J4" s="113" t="s">
        <v>59</v>
      </c>
      <c r="K4" s="727"/>
    </row>
    <row r="5" spans="1:11" s="473" customFormat="1" ht="15.75">
      <c r="J5" s="462" t="s">
        <v>246</v>
      </c>
      <c r="K5" s="727"/>
    </row>
    <row r="6" spans="1:11" s="473" customFormat="1" ht="15.75"/>
    <row r="7" spans="1:11" s="674" customFormat="1" ht="15.75">
      <c r="A7" s="672" t="s">
        <v>310</v>
      </c>
      <c r="B7" s="673">
        <f>A7-1</f>
        <v>-2</v>
      </c>
      <c r="C7" s="673">
        <f t="shared" ref="C7:K7" si="0">B7-1</f>
        <v>-3</v>
      </c>
      <c r="D7" s="673">
        <f t="shared" si="0"/>
        <v>-4</v>
      </c>
      <c r="E7" s="673">
        <f t="shared" si="0"/>
        <v>-5</v>
      </c>
      <c r="F7" s="673">
        <f t="shared" si="0"/>
        <v>-6</v>
      </c>
      <c r="G7" s="673">
        <f t="shared" si="0"/>
        <v>-7</v>
      </c>
      <c r="H7" s="673">
        <f t="shared" si="0"/>
        <v>-8</v>
      </c>
      <c r="I7" s="673">
        <f t="shared" si="0"/>
        <v>-9</v>
      </c>
      <c r="J7" s="673">
        <f>I7-1</f>
        <v>-10</v>
      </c>
      <c r="K7" s="673">
        <f t="shared" si="0"/>
        <v>-11</v>
      </c>
    </row>
    <row r="8" spans="1:11" s="474" customFormat="1" ht="55.15" customHeight="1">
      <c r="A8" s="696" t="s">
        <v>315</v>
      </c>
      <c r="B8" s="696" t="s">
        <v>2</v>
      </c>
      <c r="C8" s="696" t="s">
        <v>41</v>
      </c>
      <c r="D8" s="696" t="s">
        <v>0</v>
      </c>
      <c r="E8" s="696" t="s">
        <v>316</v>
      </c>
      <c r="F8" s="696" t="s">
        <v>317</v>
      </c>
      <c r="G8" s="696" t="s">
        <v>3</v>
      </c>
      <c r="H8" s="696" t="s">
        <v>1</v>
      </c>
      <c r="I8" s="696" t="s">
        <v>318</v>
      </c>
      <c r="J8" s="696" t="s">
        <v>258</v>
      </c>
      <c r="K8" s="696" t="s">
        <v>319</v>
      </c>
    </row>
    <row r="9" spans="1:11" s="473" customFormat="1" ht="19.149999999999999" customHeight="1">
      <c r="A9" s="728"/>
      <c r="B9" s="502"/>
      <c r="C9" s="729"/>
      <c r="D9" s="730"/>
      <c r="E9" s="503">
        <f t="shared" ref="E9:E11" si="1">B9*C9*D9</f>
        <v>0</v>
      </c>
      <c r="F9" s="502"/>
      <c r="G9" s="736"/>
      <c r="H9" s="736"/>
      <c r="I9" s="504">
        <f t="shared" ref="I9:I11" si="2">F9*G9*H9</f>
        <v>0</v>
      </c>
      <c r="J9" s="505">
        <f t="shared" ref="J9:J11" si="3">IFERROR(I9/E9,0)</f>
        <v>0</v>
      </c>
      <c r="K9" s="506"/>
    </row>
    <row r="10" spans="1:11" s="473" customFormat="1" ht="19.149999999999999" customHeight="1">
      <c r="A10" s="731"/>
      <c r="B10" s="507"/>
      <c r="C10" s="732"/>
      <c r="D10" s="733"/>
      <c r="E10" s="545">
        <f t="shared" si="1"/>
        <v>0</v>
      </c>
      <c r="F10" s="507"/>
      <c r="G10" s="737"/>
      <c r="H10" s="737"/>
      <c r="I10" s="543">
        <f t="shared" si="2"/>
        <v>0</v>
      </c>
      <c r="J10" s="544">
        <f t="shared" si="3"/>
        <v>0</v>
      </c>
      <c r="K10" s="508"/>
    </row>
    <row r="11" spans="1:11" s="473" customFormat="1" ht="19.149999999999999" customHeight="1">
      <c r="A11" s="734"/>
      <c r="B11" s="509"/>
      <c r="C11" s="735"/>
      <c r="D11" s="735"/>
      <c r="E11" s="510">
        <f t="shared" si="1"/>
        <v>0</v>
      </c>
      <c r="F11" s="509"/>
      <c r="G11" s="738"/>
      <c r="H11" s="738"/>
      <c r="I11" s="511">
        <f t="shared" si="2"/>
        <v>0</v>
      </c>
      <c r="J11" s="512">
        <f t="shared" si="3"/>
        <v>0</v>
      </c>
      <c r="K11" s="513"/>
    </row>
    <row r="12" spans="1:11" s="473" customFormat="1" ht="19.149999999999999" customHeight="1">
      <c r="A12" s="514" t="s">
        <v>4</v>
      </c>
      <c r="B12" s="515"/>
      <c r="C12" s="515"/>
      <c r="D12" s="515"/>
      <c r="E12" s="516">
        <f>SUM(E9:E11)</f>
        <v>0</v>
      </c>
      <c r="F12" s="515"/>
      <c r="G12" s="515"/>
      <c r="H12" s="515"/>
      <c r="I12" s="516">
        <f>SUM(I9:I11)</f>
        <v>0</v>
      </c>
      <c r="J12" s="512">
        <f>IFERROR(I12/E12,0)</f>
        <v>0</v>
      </c>
      <c r="K12" s="517">
        <f>SUM(K9:K11)</f>
        <v>0</v>
      </c>
    </row>
    <row r="13" spans="1:11" s="473" customFormat="1" ht="19.149999999999999" customHeight="1">
      <c r="B13" s="518"/>
      <c r="C13" s="518"/>
      <c r="D13" s="518"/>
      <c r="E13" s="518"/>
    </row>
    <row r="14" spans="1:11" s="473" customFormat="1" ht="15.75">
      <c r="A14" s="678" t="s">
        <v>418</v>
      </c>
      <c r="B14" s="521"/>
      <c r="C14" s="521"/>
      <c r="D14" s="522"/>
      <c r="E14" s="739" t="str">
        <f>IFERROR(SUMPRODUCT(J9:J11,K9:K11)/K12,"")</f>
        <v/>
      </c>
      <c r="F14" s="691" t="s">
        <v>349</v>
      </c>
      <c r="H14" s="518"/>
      <c r="K14" s="519"/>
    </row>
    <row r="15" spans="1:11" s="473" customFormat="1" ht="15.75">
      <c r="A15" s="693" t="s">
        <v>320</v>
      </c>
      <c r="B15" s="694"/>
      <c r="C15" s="694"/>
      <c r="D15" s="694"/>
      <c r="E15" s="506"/>
      <c r="F15" s="688" t="s">
        <v>348</v>
      </c>
      <c r="G15" s="633"/>
      <c r="H15" s="685"/>
      <c r="I15" s="677" t="s">
        <v>353</v>
      </c>
      <c r="K15" s="519"/>
    </row>
    <row r="16" spans="1:11" s="473" customFormat="1" ht="15.75">
      <c r="A16" s="679" t="s">
        <v>351</v>
      </c>
      <c r="B16" s="523"/>
      <c r="C16" s="523"/>
      <c r="D16" s="524"/>
      <c r="E16" s="740"/>
      <c r="F16" s="689" t="s">
        <v>343</v>
      </c>
      <c r="G16" s="633"/>
      <c r="H16" s="685"/>
      <c r="I16" s="633" t="s">
        <v>350</v>
      </c>
    </row>
    <row r="17" spans="1:11" s="473" customFormat="1" ht="15.75">
      <c r="A17" s="693" t="s">
        <v>352</v>
      </c>
      <c r="B17" s="694"/>
      <c r="C17" s="694"/>
      <c r="D17" s="694"/>
      <c r="E17" s="506"/>
      <c r="F17" s="689" t="s">
        <v>344</v>
      </c>
      <c r="G17" s="633"/>
      <c r="H17" s="686"/>
      <c r="I17" s="675" t="s">
        <v>409</v>
      </c>
    </row>
    <row r="18" spans="1:11" s="473" customFormat="1" ht="15.75">
      <c r="A18" s="679" t="s">
        <v>388</v>
      </c>
      <c r="B18" s="523"/>
      <c r="C18" s="523"/>
      <c r="D18" s="524"/>
      <c r="E18" s="566" t="str">
        <f>IFERROR((E14+E15)*(1+E16)+E17,"")</f>
        <v/>
      </c>
      <c r="F18" s="690" t="s">
        <v>311</v>
      </c>
      <c r="G18" s="633"/>
      <c r="H18" s="633"/>
      <c r="I18" s="633" t="s">
        <v>412</v>
      </c>
    </row>
    <row r="19" spans="1:11" s="473" customFormat="1" ht="15.75">
      <c r="A19" s="693" t="s">
        <v>411</v>
      </c>
      <c r="B19" s="694"/>
      <c r="C19" s="694"/>
      <c r="D19" s="694"/>
      <c r="E19" s="741"/>
      <c r="F19" s="689" t="s">
        <v>345</v>
      </c>
      <c r="G19" s="633"/>
      <c r="H19" s="633"/>
      <c r="I19" s="687" t="s">
        <v>393</v>
      </c>
    </row>
    <row r="20" spans="1:11" s="473" customFormat="1" ht="15.75">
      <c r="A20" s="679" t="s">
        <v>417</v>
      </c>
      <c r="B20" s="523"/>
      <c r="C20" s="523"/>
      <c r="D20" s="524"/>
      <c r="E20" s="742" t="str">
        <f>IFERROR((E18)/E19-1,"")</f>
        <v/>
      </c>
      <c r="F20" s="689" t="s">
        <v>346</v>
      </c>
      <c r="G20" s="633"/>
      <c r="H20" s="633"/>
      <c r="I20" s="687" t="s">
        <v>413</v>
      </c>
    </row>
    <row r="21" spans="1:11" s="473" customFormat="1" ht="15.75">
      <c r="A21" s="693" t="s">
        <v>389</v>
      </c>
      <c r="B21" s="694"/>
      <c r="C21" s="694"/>
      <c r="D21" s="694"/>
      <c r="E21" s="743"/>
      <c r="F21" s="689" t="s">
        <v>347</v>
      </c>
      <c r="G21" s="633"/>
      <c r="H21" s="633"/>
      <c r="I21" s="633" t="s">
        <v>394</v>
      </c>
    </row>
    <row r="22" spans="1:11" s="473" customFormat="1" ht="15.75">
      <c r="A22" s="679" t="s">
        <v>390</v>
      </c>
      <c r="B22" s="523"/>
      <c r="C22" s="523"/>
      <c r="D22" s="524"/>
      <c r="E22" s="742"/>
      <c r="F22" s="690" t="s">
        <v>312</v>
      </c>
      <c r="G22" s="633"/>
      <c r="H22" s="633"/>
      <c r="I22" s="633" t="s">
        <v>395</v>
      </c>
    </row>
    <row r="23" spans="1:11" ht="15.75">
      <c r="A23" s="693" t="s">
        <v>391</v>
      </c>
      <c r="B23" s="694"/>
      <c r="C23" s="694"/>
      <c r="D23" s="694"/>
      <c r="E23" s="741" t="str">
        <f>IFERROR(E20*E21+E22*(1-E21),"")</f>
        <v/>
      </c>
      <c r="F23" s="690" t="s">
        <v>313</v>
      </c>
      <c r="G23" s="633"/>
      <c r="H23" s="633"/>
      <c r="I23" s="677" t="s">
        <v>396</v>
      </c>
      <c r="J23" s="473"/>
      <c r="K23" s="473"/>
    </row>
    <row r="24" spans="1:11" ht="16.5" thickBot="1">
      <c r="A24" s="450"/>
      <c r="B24" s="450"/>
      <c r="C24" s="450"/>
      <c r="D24" s="450"/>
      <c r="E24" s="451"/>
      <c r="F24" s="688" t="s">
        <v>314</v>
      </c>
      <c r="G24" s="633"/>
      <c r="H24" s="633"/>
      <c r="I24" s="675" t="s">
        <v>397</v>
      </c>
    </row>
    <row r="25" spans="1:11" s="473" customFormat="1" ht="17.25" thickTop="1" thickBot="1">
      <c r="A25" s="525" t="s">
        <v>392</v>
      </c>
      <c r="B25" s="527"/>
      <c r="C25" s="527"/>
      <c r="D25" s="528"/>
      <c r="E25" s="526"/>
      <c r="G25" s="634"/>
      <c r="H25" s="633"/>
      <c r="I25" s="449"/>
      <c r="J25" s="449"/>
      <c r="K25" s="449"/>
    </row>
    <row r="26" spans="1:11" s="473" customFormat="1" ht="16.5" thickTop="1">
      <c r="A26" s="449"/>
      <c r="B26" s="449"/>
      <c r="C26" s="449"/>
      <c r="D26" s="449"/>
      <c r="E26" s="449"/>
      <c r="G26" s="634"/>
      <c r="H26" s="633"/>
      <c r="I26" s="449"/>
      <c r="J26" s="449"/>
      <c r="K26" s="449"/>
    </row>
    <row r="27" spans="1:11" ht="15.75">
      <c r="A27" s="473" t="s">
        <v>259</v>
      </c>
      <c r="B27" s="473"/>
      <c r="C27" s="473"/>
      <c r="D27" s="473"/>
      <c r="F27" s="473"/>
      <c r="G27" s="520"/>
      <c r="H27" s="473"/>
      <c r="I27" s="675"/>
    </row>
    <row r="28" spans="1:11" s="473" customFormat="1" ht="70.150000000000006" customHeight="1">
      <c r="A28" s="912"/>
      <c r="B28" s="913"/>
      <c r="C28" s="913"/>
      <c r="D28" s="913"/>
      <c r="E28" s="913"/>
      <c r="F28" s="913"/>
      <c r="G28" s="913"/>
      <c r="H28" s="913"/>
      <c r="I28" s="913"/>
      <c r="J28" s="913"/>
      <c r="K28" s="914"/>
    </row>
    <row r="29" spans="1:11" ht="15.75">
      <c r="A29" s="473"/>
      <c r="B29" s="473"/>
      <c r="C29" s="473"/>
      <c r="D29" s="473"/>
      <c r="E29" s="473"/>
      <c r="F29" s="473"/>
      <c r="G29" s="473"/>
      <c r="H29" s="473"/>
      <c r="I29" s="677"/>
    </row>
    <row r="30" spans="1:11" ht="15.75">
      <c r="A30" s="692" t="s">
        <v>252</v>
      </c>
      <c r="B30" s="473"/>
      <c r="C30" s="473"/>
      <c r="D30" s="473"/>
      <c r="E30" s="473"/>
      <c r="F30" s="473"/>
      <c r="G30" s="473"/>
      <c r="H30" s="473"/>
      <c r="I30" s="677"/>
    </row>
    <row r="31" spans="1:11" ht="15.75">
      <c r="A31" s="692" t="s">
        <v>398</v>
      </c>
      <c r="B31" s="473"/>
      <c r="C31" s="473"/>
      <c r="D31" s="473"/>
      <c r="E31" s="473"/>
      <c r="F31" s="473"/>
      <c r="G31" s="473"/>
      <c r="H31" s="473"/>
      <c r="I31" s="675"/>
    </row>
    <row r="32" spans="1:11" ht="19.149999999999999" customHeight="1">
      <c r="I32" s="677"/>
    </row>
    <row r="33" spans="9:9" ht="19.149999999999999" customHeight="1">
      <c r="I33" s="676"/>
    </row>
  </sheetData>
  <sheetProtection sheet="1" objects="1" scenarios="1"/>
  <mergeCells count="1">
    <mergeCell ref="A28:K28"/>
  </mergeCells>
  <conditionalFormatting sqref="E25">
    <cfRule type="expression" dxfId="73" priority="24">
      <formula>$E$25=""</formula>
    </cfRule>
  </conditionalFormatting>
  <conditionalFormatting sqref="K12">
    <cfRule type="expression" dxfId="72" priority="33">
      <formula>AND(NOT(#REF!=""),NOT(#REF!=""),NOT(K9=""),NOT(K10=""),NOT(K11=""),NOT(K12=1))</formula>
    </cfRule>
  </conditionalFormatting>
  <conditionalFormatting sqref="A28 K9:K11 F9:H11 A9:D11 E21:E22 E15:E17 E19">
    <cfRule type="cellIs" dxfId="71" priority="22" operator="equal">
      <formula>""</formula>
    </cfRule>
  </conditionalFormatting>
  <conditionalFormatting sqref="E9 E11:E12 I9:J9 I11:J12 K12">
    <cfRule type="cellIs" dxfId="70" priority="18" operator="equal">
      <formula>0</formula>
    </cfRule>
  </conditionalFormatting>
  <conditionalFormatting sqref="I10:J10 E10">
    <cfRule type="cellIs" dxfId="69" priority="17" operator="equal">
      <formula>0</formula>
    </cfRule>
  </conditionalFormatting>
  <conditionalFormatting sqref="E21:E22 E19">
    <cfRule type="cellIs" dxfId="68" priority="2" operator="equal">
      <formula>""</formula>
    </cfRule>
  </conditionalFormatting>
  <conditionalFormatting sqref="K4:K5">
    <cfRule type="cellIs" dxfId="67" priority="1" operator="equal">
      <formula>""</formula>
    </cfRule>
  </conditionalFormatting>
  <dataValidations count="2">
    <dataValidation type="decimal" errorStyle="warning" showInputMessage="1" showErrorMessage="1" error="Accident Year Weights must add to 100%!" sqref="K12">
      <formula1>0.99</formula1>
      <formula2>1.01</formula2>
    </dataValidation>
    <dataValidation allowBlank="1" showInputMessage="1" sqref="K5"/>
  </dataValidations>
  <printOptions horizontalCentered="1"/>
  <pageMargins left="0.25" right="0.25" top="0.5" bottom="0.5" header="0.3" footer="0.3"/>
  <pageSetup scale="85" orientation="landscape" r:id="rId1"/>
  <headerFooter>
    <oddFooter>&amp;LEdition 05/12&amp;RPage &amp;P of &amp;N</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H47"/>
  <sheetViews>
    <sheetView showGridLines="0" zoomScaleNormal="100" zoomScaleSheetLayoutView="100" workbookViewId="0">
      <selection activeCell="A12" sqref="A12"/>
    </sheetView>
  </sheetViews>
  <sheetFormatPr defaultColWidth="8.85546875" defaultRowHeight="15"/>
  <cols>
    <col min="1" max="2" width="14.140625" style="61" customWidth="1"/>
    <col min="3" max="6" width="13" style="61" customWidth="1"/>
    <col min="7" max="7" width="14.42578125" style="61" customWidth="1"/>
    <col min="8" max="8" width="19.28515625" style="61" bestFit="1" customWidth="1"/>
    <col min="9" max="16384" width="8.85546875" style="61"/>
  </cols>
  <sheetData>
    <row r="1" spans="1:7" ht="18.75">
      <c r="A1" s="370" t="s">
        <v>5</v>
      </c>
      <c r="G1" s="137" t="str">
        <f xml:space="preserve"> "Auto - "&amp;MID(A4,9,1)</f>
        <v>Auto - 2</v>
      </c>
    </row>
    <row r="2" spans="1:7" ht="18.75">
      <c r="A2" s="619" t="s">
        <v>7</v>
      </c>
    </row>
    <row r="3" spans="1:7">
      <c r="G3" s="113"/>
    </row>
    <row r="4" spans="1:7" ht="15.75">
      <c r="A4" s="879" t="s">
        <v>96</v>
      </c>
      <c r="B4" s="920"/>
      <c r="C4" s="911"/>
      <c r="F4" s="113" t="s">
        <v>59</v>
      </c>
      <c r="G4" s="727"/>
    </row>
    <row r="5" spans="1:7">
      <c r="F5" s="113"/>
      <c r="G5" s="452"/>
    </row>
    <row r="6" spans="1:7">
      <c r="F6" s="113"/>
      <c r="G6" s="155"/>
    </row>
    <row r="7" spans="1:7">
      <c r="E7" s="113"/>
      <c r="F7" s="94"/>
    </row>
    <row r="8" spans="1:7">
      <c r="A8" s="139"/>
      <c r="B8" s="139"/>
    </row>
    <row r="9" spans="1:7" ht="14.45" customHeight="1">
      <c r="A9" s="917" t="s">
        <v>237</v>
      </c>
      <c r="B9" s="918"/>
      <c r="C9" s="918"/>
      <c r="D9" s="918"/>
      <c r="E9" s="918"/>
      <c r="F9" s="918"/>
      <c r="G9" s="919"/>
    </row>
    <row r="10" spans="1:7">
      <c r="A10" s="567"/>
      <c r="B10" s="458" t="s">
        <v>40</v>
      </c>
      <c r="C10" s="459"/>
      <c r="D10" s="459"/>
      <c r="E10" s="459"/>
      <c r="F10" s="459"/>
      <c r="G10" s="460"/>
    </row>
    <row r="11" spans="1:7" ht="30">
      <c r="A11" s="625" t="s">
        <v>39</v>
      </c>
      <c r="B11" s="628" t="s">
        <v>220</v>
      </c>
      <c r="C11" s="629" t="s">
        <v>221</v>
      </c>
      <c r="D11" s="629" t="s">
        <v>222</v>
      </c>
      <c r="E11" s="629" t="s">
        <v>233</v>
      </c>
      <c r="F11" s="629" t="s">
        <v>239</v>
      </c>
      <c r="G11" s="629" t="s">
        <v>240</v>
      </c>
    </row>
    <row r="12" spans="1:7">
      <c r="A12" s="657"/>
      <c r="B12" s="568"/>
      <c r="C12" s="264"/>
      <c r="D12" s="264"/>
      <c r="E12" s="264"/>
      <c r="F12" s="264"/>
      <c r="G12" s="264"/>
    </row>
    <row r="13" spans="1:7">
      <c r="A13" s="658"/>
      <c r="B13" s="569"/>
      <c r="C13" s="265"/>
      <c r="D13" s="265"/>
      <c r="E13" s="265"/>
      <c r="F13" s="265"/>
      <c r="G13" s="265"/>
    </row>
    <row r="14" spans="1:7">
      <c r="A14" s="659"/>
      <c r="B14" s="570"/>
      <c r="C14" s="266"/>
      <c r="D14" s="266"/>
      <c r="E14" s="266"/>
      <c r="F14" s="266"/>
      <c r="G14" s="266"/>
    </row>
    <row r="15" spans="1:7">
      <c r="A15" s="658"/>
      <c r="B15" s="569"/>
      <c r="C15" s="265"/>
      <c r="D15" s="265"/>
      <c r="E15" s="265"/>
      <c r="F15" s="265"/>
      <c r="G15" s="265"/>
    </row>
    <row r="16" spans="1:7">
      <c r="A16" s="659"/>
      <c r="B16" s="570"/>
      <c r="C16" s="266"/>
      <c r="D16" s="266"/>
      <c r="E16" s="266"/>
      <c r="F16" s="266"/>
      <c r="G16" s="266"/>
    </row>
    <row r="17" spans="1:8">
      <c r="A17" s="658"/>
      <c r="B17" s="569"/>
      <c r="C17" s="265"/>
      <c r="D17" s="265"/>
      <c r="E17" s="265"/>
      <c r="F17" s="265"/>
      <c r="G17" s="265"/>
    </row>
    <row r="18" spans="1:8">
      <c r="A18" s="659"/>
      <c r="B18" s="570"/>
      <c r="C18" s="266"/>
      <c r="D18" s="266"/>
      <c r="E18" s="266"/>
      <c r="F18" s="266"/>
      <c r="G18" s="266"/>
    </row>
    <row r="19" spans="1:8">
      <c r="A19" s="658"/>
      <c r="B19" s="569"/>
      <c r="C19" s="265"/>
      <c r="D19" s="265"/>
      <c r="E19" s="265"/>
      <c r="F19" s="265"/>
      <c r="G19" s="265"/>
    </row>
    <row r="20" spans="1:8">
      <c r="A20" s="659"/>
      <c r="B20" s="570"/>
      <c r="C20" s="266"/>
      <c r="D20" s="266"/>
      <c r="E20" s="266"/>
      <c r="F20" s="266"/>
      <c r="G20" s="266"/>
    </row>
    <row r="21" spans="1:8">
      <c r="A21" s="658"/>
      <c r="B21" s="569"/>
      <c r="C21" s="265"/>
      <c r="D21" s="265"/>
      <c r="E21" s="265"/>
      <c r="F21" s="265"/>
      <c r="G21" s="265"/>
    </row>
    <row r="22" spans="1:8">
      <c r="A22" s="659"/>
      <c r="B22" s="570"/>
      <c r="C22" s="266"/>
      <c r="D22" s="266"/>
      <c r="E22" s="266"/>
      <c r="F22" s="266"/>
      <c r="G22" s="266"/>
    </row>
    <row r="23" spans="1:8">
      <c r="A23" s="660"/>
      <c r="B23" s="571"/>
      <c r="C23" s="267"/>
      <c r="D23" s="267"/>
      <c r="E23" s="267"/>
      <c r="F23" s="267"/>
      <c r="G23" s="267"/>
    </row>
    <row r="24" spans="1:8">
      <c r="A24" s="64"/>
      <c r="B24" s="65"/>
      <c r="C24" s="9"/>
    </row>
    <row r="25" spans="1:8">
      <c r="A25" s="62"/>
      <c r="B25" s="63"/>
      <c r="D25" s="63"/>
      <c r="F25" s="448"/>
    </row>
    <row r="26" spans="1:8">
      <c r="A26" s="915" t="str">
        <f>'1-Indication'!A8</f>
        <v>Accident Year Ending</v>
      </c>
      <c r="B26" s="453" t="s">
        <v>41</v>
      </c>
      <c r="C26" s="453"/>
      <c r="D26" s="453"/>
      <c r="E26" s="453"/>
      <c r="F26" s="453"/>
      <c r="G26" s="453"/>
    </row>
    <row r="27" spans="1:8">
      <c r="A27" s="916"/>
      <c r="B27" s="567" t="s">
        <v>220</v>
      </c>
      <c r="C27" s="180" t="s">
        <v>221</v>
      </c>
      <c r="D27" s="180" t="s">
        <v>222</v>
      </c>
      <c r="E27" s="180" t="s">
        <v>233</v>
      </c>
      <c r="F27" s="180" t="s">
        <v>239</v>
      </c>
      <c r="G27" s="180" t="s">
        <v>240</v>
      </c>
    </row>
    <row r="28" spans="1:8" ht="12" customHeight="1">
      <c r="A28" s="744"/>
      <c r="B28" s="269"/>
      <c r="C28" s="269"/>
      <c r="D28" s="269"/>
      <c r="E28" s="269"/>
      <c r="F28" s="269"/>
      <c r="G28" s="572"/>
    </row>
    <row r="29" spans="1:8" ht="12" customHeight="1">
      <c r="A29" s="745"/>
      <c r="B29" s="268"/>
      <c r="C29" s="268"/>
      <c r="D29" s="268"/>
      <c r="E29" s="268"/>
      <c r="F29" s="268"/>
      <c r="G29" s="573"/>
    </row>
    <row r="30" spans="1:8" ht="12" customHeight="1">
      <c r="A30" s="746"/>
      <c r="B30" s="270"/>
      <c r="C30" s="270"/>
      <c r="D30" s="270"/>
      <c r="E30" s="270"/>
      <c r="F30" s="270"/>
      <c r="G30" s="574"/>
    </row>
    <row r="31" spans="1:8" ht="12" customHeight="1">
      <c r="H31" s="781">
        <v>1</v>
      </c>
    </row>
    <row r="32" spans="1:8">
      <c r="A32" s="921" t="s">
        <v>419</v>
      </c>
      <c r="B32" s="922"/>
      <c r="C32" s="922"/>
      <c r="D32" s="922"/>
      <c r="E32" s="922"/>
      <c r="F32" s="922"/>
      <c r="G32" s="923"/>
      <c r="H32" s="759" t="s">
        <v>331</v>
      </c>
    </row>
    <row r="33" spans="1:8" ht="18.600000000000001" customHeight="1">
      <c r="A33" s="924"/>
      <c r="B33" s="925"/>
      <c r="C33" s="925"/>
      <c r="D33" s="925"/>
      <c r="E33" s="925"/>
      <c r="F33" s="925"/>
      <c r="G33" s="926"/>
      <c r="H33" s="759" t="s">
        <v>420</v>
      </c>
    </row>
    <row r="34" spans="1:8">
      <c r="H34" s="759" t="s">
        <v>421</v>
      </c>
    </row>
    <row r="35" spans="1:8">
      <c r="A35" s="927" t="s">
        <v>422</v>
      </c>
      <c r="B35" s="928"/>
      <c r="C35" s="928"/>
      <c r="D35" s="928"/>
      <c r="E35" s="928"/>
      <c r="F35" s="928"/>
      <c r="G35" s="929"/>
      <c r="H35" s="759" t="s">
        <v>62</v>
      </c>
    </row>
    <row r="36" spans="1:8">
      <c r="A36" s="856"/>
      <c r="B36" s="857"/>
      <c r="C36" s="857"/>
      <c r="D36" s="857"/>
      <c r="E36" s="857"/>
      <c r="F36" s="857"/>
      <c r="G36" s="858"/>
      <c r="H36" s="781">
        <v>0</v>
      </c>
    </row>
    <row r="37" spans="1:8">
      <c r="A37" s="859"/>
      <c r="B37" s="860"/>
      <c r="C37" s="860"/>
      <c r="D37" s="860"/>
      <c r="E37" s="860"/>
      <c r="F37" s="860"/>
      <c r="G37" s="861"/>
    </row>
    <row r="38" spans="1:8">
      <c r="A38" s="859"/>
      <c r="B38" s="860"/>
      <c r="C38" s="860"/>
      <c r="D38" s="860"/>
      <c r="E38" s="860"/>
      <c r="F38" s="860"/>
      <c r="G38" s="861"/>
    </row>
    <row r="39" spans="1:8">
      <c r="A39" s="859"/>
      <c r="B39" s="860"/>
      <c r="C39" s="860"/>
      <c r="D39" s="860"/>
      <c r="E39" s="860"/>
      <c r="F39" s="860"/>
      <c r="G39" s="861"/>
    </row>
    <row r="40" spans="1:8">
      <c r="A40" s="859"/>
      <c r="B40" s="860"/>
      <c r="C40" s="860"/>
      <c r="D40" s="860"/>
      <c r="E40" s="860"/>
      <c r="F40" s="860"/>
      <c r="G40" s="861"/>
    </row>
    <row r="41" spans="1:8">
      <c r="A41" s="859"/>
      <c r="B41" s="860"/>
      <c r="C41" s="860"/>
      <c r="D41" s="860"/>
      <c r="E41" s="860"/>
      <c r="F41" s="860"/>
      <c r="G41" s="861"/>
    </row>
    <row r="42" spans="1:8">
      <c r="A42" s="859"/>
      <c r="B42" s="860"/>
      <c r="C42" s="860"/>
      <c r="D42" s="860"/>
      <c r="E42" s="860"/>
      <c r="F42" s="860"/>
      <c r="G42" s="861"/>
    </row>
    <row r="43" spans="1:8">
      <c r="A43" s="859"/>
      <c r="B43" s="860"/>
      <c r="C43" s="860"/>
      <c r="D43" s="860"/>
      <c r="E43" s="860"/>
      <c r="F43" s="860"/>
      <c r="G43" s="861"/>
    </row>
    <row r="44" spans="1:8">
      <c r="A44" s="859"/>
      <c r="B44" s="860"/>
      <c r="C44" s="860"/>
      <c r="D44" s="860"/>
      <c r="E44" s="860"/>
      <c r="F44" s="860"/>
      <c r="G44" s="861"/>
    </row>
    <row r="45" spans="1:8">
      <c r="A45" s="859"/>
      <c r="B45" s="860"/>
      <c r="C45" s="860"/>
      <c r="D45" s="860"/>
      <c r="E45" s="860"/>
      <c r="F45" s="860"/>
      <c r="G45" s="861"/>
    </row>
    <row r="46" spans="1:8">
      <c r="A46" s="859"/>
      <c r="B46" s="860"/>
      <c r="C46" s="860"/>
      <c r="D46" s="860"/>
      <c r="E46" s="860"/>
      <c r="F46" s="860"/>
      <c r="G46" s="861"/>
    </row>
    <row r="47" spans="1:8">
      <c r="A47" s="862"/>
      <c r="B47" s="863"/>
      <c r="C47" s="863"/>
      <c r="D47" s="863"/>
      <c r="E47" s="863"/>
      <c r="F47" s="863"/>
      <c r="G47" s="864"/>
    </row>
  </sheetData>
  <sheetProtection sheet="1" objects="1" scenarios="1"/>
  <mergeCells count="6">
    <mergeCell ref="A36:G47"/>
    <mergeCell ref="A26:A27"/>
    <mergeCell ref="A9:G9"/>
    <mergeCell ref="A4:C4"/>
    <mergeCell ref="A32:G33"/>
    <mergeCell ref="A35:G35"/>
  </mergeCells>
  <conditionalFormatting sqref="A28:G30">
    <cfRule type="expression" dxfId="66" priority="12">
      <formula>A28=""</formula>
    </cfRule>
  </conditionalFormatting>
  <conditionalFormatting sqref="A12:G23">
    <cfRule type="expression" dxfId="65" priority="11">
      <formula>A$12=""</formula>
    </cfRule>
  </conditionalFormatting>
  <conditionalFormatting sqref="G4">
    <cfRule type="cellIs" dxfId="64" priority="4" operator="equal">
      <formula>""</formula>
    </cfRule>
  </conditionalFormatting>
  <conditionalFormatting sqref="A36">
    <cfRule type="expression" dxfId="63" priority="15">
      <formula>AND($H$31=4,$A$36="")</formula>
    </cfRule>
  </conditionalFormatting>
  <conditionalFormatting sqref="A32">
    <cfRule type="expression" dxfId="62" priority="23">
      <formula>$H$31=1</formula>
    </cfRule>
  </conditionalFormatting>
  <conditionalFormatting sqref="A35">
    <cfRule type="expression" dxfId="61" priority="24">
      <formula>$H$31=4</formula>
    </cfRule>
  </conditionalFormatting>
  <printOptions horizontalCentered="1"/>
  <pageMargins left="0.5" right="0.5" top="0.5" bottom="0.5" header="0.3" footer="0.3"/>
  <pageSetup orientation="portrait" r:id="rId1"/>
  <headerFooter>
    <oddFooter>&amp;LEdition 05/12&amp;RPage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READ ME</vt:lpstr>
      <vt:lpstr>Checklist</vt:lpstr>
      <vt:lpstr>C1-Statewide Avg Rate Level Chg</vt:lpstr>
      <vt:lpstr>C2-Rate Change History</vt:lpstr>
      <vt:lpstr>C3-Rate Change by Variable</vt:lpstr>
      <vt:lpstr>D-Historical Experience</vt:lpstr>
      <vt:lpstr>E-Expense</vt:lpstr>
      <vt:lpstr>1-Indication</vt:lpstr>
      <vt:lpstr>2-Current Rate Level</vt:lpstr>
      <vt:lpstr>3-Premium Trend</vt:lpstr>
      <vt:lpstr>4-Loss Development</vt:lpstr>
      <vt:lpstr>5-Loss Trend</vt:lpstr>
      <vt:lpstr>7-Catastrophe</vt:lpstr>
      <vt:lpstr>12-Profit</vt:lpstr>
      <vt:lpstr>13-Credibility</vt:lpstr>
      <vt:lpstr>14-Fees</vt:lpstr>
      <vt:lpstr>15-Policyholder Impact</vt:lpstr>
      <vt:lpstr>'12-Profit'!Print_Area</vt:lpstr>
      <vt:lpstr>'13-Credibility'!Print_Area</vt:lpstr>
      <vt:lpstr>'15-Policyholder Impact'!Print_Area</vt:lpstr>
      <vt:lpstr>'1-Indication'!Print_Area</vt:lpstr>
      <vt:lpstr>'2-Current Rate Level'!Print_Area</vt:lpstr>
      <vt:lpstr>'3-Premium Trend'!Print_Area</vt:lpstr>
      <vt:lpstr>'4-Loss Development'!Print_Area</vt:lpstr>
      <vt:lpstr>'5-Loss Trend'!Print_Area</vt:lpstr>
      <vt:lpstr>'C3-Rate Change by Variable'!Print_Area</vt:lpstr>
      <vt:lpstr>Checklist!Print_Area</vt:lpstr>
      <vt:lpstr>'D-Historical Experience'!Print_Area</vt:lpstr>
      <vt:lpstr>'E-Expense'!Print_Area</vt:lpstr>
      <vt:lpstr>'1-Indication'!Print_Titles</vt:lpstr>
      <vt:lpstr>'4-Loss Development'!Print_Titles</vt:lpstr>
      <vt:lpstr>Checklist!Print_Titles</vt:lpstr>
      <vt:lpstr>'E-Expense'!Print_Titles</vt:lpstr>
      <vt:lpstr>'READ ME'!Print_Titles</vt:lpstr>
    </vt:vector>
  </TitlesOfParts>
  <Company>Texas Department of Insurance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Montigny</dc:creator>
  <cp:lastModifiedBy>ggola</cp:lastModifiedBy>
  <cp:lastPrinted>2012-05-02T00:30:07Z</cp:lastPrinted>
  <dcterms:created xsi:type="dcterms:W3CDTF">2012-03-01T16:48:28Z</dcterms:created>
  <dcterms:modified xsi:type="dcterms:W3CDTF">2012-05-07T18:41:56Z</dcterms:modified>
</cp:coreProperties>
</file>